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GGDOSS\Rašenički put bb\"/>
    </mc:Choice>
  </mc:AlternateContent>
  <xr:revisionPtr revIDLastSave="0" documentId="13_ncr:1_{D21A1975-9D6A-4AFB-B1FF-42B974A3EFE2}" xr6:coauthVersionLast="47" xr6:coauthVersionMax="47" xr10:uidLastSave="{00000000-0000-0000-0000-000000000000}"/>
  <bookViews>
    <workbookView xWindow="-120" yWindow="-120" windowWidth="38640" windowHeight="21240" xr2:uid="{99CC3948-02AD-9540-862D-B86F6A5429EE}"/>
  </bookViews>
  <sheets>
    <sheet name="STANOVI" sheetId="1" r:id="rId1"/>
    <sheet name="GM" sheetId="5" r:id="rId2"/>
    <sheet name="GPM" sheetId="2" r:id="rId3"/>
    <sheet name="VPM" sheetId="3" r:id="rId4"/>
    <sheet name="SPREMIŠTA" sheetId="4" r:id="rId5"/>
    <sheet name="Sheet2" sheetId="7" r:id="rId6"/>
  </sheets>
  <definedNames>
    <definedName name="_xlnm._FilterDatabase" localSheetId="0" hidden="1">STANOVI!$A$6:$K$70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3" i="7" l="1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3" i="7"/>
  <c r="E12" i="7"/>
  <c r="E11" i="7"/>
  <c r="E10" i="7"/>
  <c r="E9" i="7"/>
  <c r="E8" i="7"/>
  <c r="E7" i="7"/>
  <c r="E6" i="7"/>
  <c r="E5" i="7"/>
  <c r="E4" i="7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" i="1"/>
  <c r="J46" i="1" l="1"/>
  <c r="J11" i="1"/>
  <c r="J61" i="1"/>
  <c r="J69" i="1"/>
  <c r="J68" i="1"/>
  <c r="J70" i="1"/>
  <c r="J63" i="1"/>
  <c r="J49" i="1"/>
  <c r="J43" i="1"/>
  <c r="J9" i="1"/>
  <c r="J64" i="1"/>
  <c r="J50" i="1"/>
  <c r="J44" i="1"/>
  <c r="J8" i="1"/>
  <c r="J51" i="1"/>
  <c r="J18" i="1"/>
  <c r="J55" i="1"/>
  <c r="J36" i="1"/>
  <c r="J34" i="1"/>
  <c r="J37" i="1"/>
  <c r="J35" i="1"/>
  <c r="J65" i="1"/>
  <c r="J66" i="1"/>
  <c r="J7" i="1"/>
  <c r="J24" i="1"/>
  <c r="J16" i="1"/>
  <c r="J52" i="1"/>
  <c r="J40" i="1"/>
  <c r="J27" i="1"/>
  <c r="J22" i="1"/>
  <c r="J17" i="1"/>
  <c r="J59" i="1"/>
  <c r="J38" i="1"/>
  <c r="J29" i="1"/>
  <c r="J30" i="1"/>
  <c r="J58" i="1"/>
  <c r="J48" i="1"/>
  <c r="J12" i="1"/>
  <c r="J23" i="1"/>
  <c r="J20" i="1"/>
  <c r="J26" i="1"/>
  <c r="J41" i="1"/>
  <c r="J42" i="1"/>
  <c r="J47" i="1"/>
  <c r="J13" i="1"/>
  <c r="J25" i="1"/>
  <c r="J21" i="1"/>
  <c r="J53" i="1"/>
  <c r="J39" i="1"/>
  <c r="J31" i="1"/>
  <c r="J15" i="1"/>
  <c r="D17" i="3"/>
  <c r="D18" i="3"/>
  <c r="D19" i="3"/>
  <c r="D20" i="3"/>
  <c r="D21" i="3"/>
  <c r="D22" i="3"/>
  <c r="D23" i="3"/>
  <c r="D24" i="3"/>
  <c r="D25" i="3"/>
  <c r="D26" i="3"/>
  <c r="D27" i="3"/>
  <c r="D28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4" i="4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4" i="2"/>
  <c r="E7" i="2"/>
  <c r="E8" i="2"/>
  <c r="E9" i="2"/>
  <c r="E10" i="2"/>
  <c r="E11" i="2"/>
  <c r="E15" i="2"/>
  <c r="E17" i="2"/>
  <c r="E16" i="2"/>
  <c r="E18" i="2"/>
  <c r="E19" i="2"/>
  <c r="E14" i="5"/>
  <c r="E13" i="5"/>
  <c r="E12" i="5"/>
  <c r="E11" i="5"/>
  <c r="E10" i="5"/>
  <c r="E9" i="5"/>
  <c r="E8" i="5"/>
  <c r="E7" i="5"/>
  <c r="E6" i="5"/>
  <c r="E5" i="5"/>
  <c r="E5" i="2"/>
  <c r="E12" i="2"/>
  <c r="E13" i="2"/>
  <c r="E14" i="2"/>
  <c r="E6" i="2"/>
  <c r="J19" i="1"/>
  <c r="J54" i="1"/>
  <c r="J28" i="1"/>
  <c r="J56" i="1"/>
  <c r="J45" i="1"/>
  <c r="J10" i="1"/>
  <c r="J60" i="1"/>
  <c r="J57" i="1"/>
  <c r="J32" i="1"/>
  <c r="J67" i="1"/>
  <c r="J62" i="1"/>
  <c r="J33" i="1"/>
  <c r="J14" i="1"/>
</calcChain>
</file>

<file path=xl/sharedStrings.xml><?xml version="1.0" encoding="utf-8"?>
<sst xmlns="http://schemas.openxmlformats.org/spreadsheetml/2006/main" count="714" uniqueCount="195">
  <si>
    <t>KAT</t>
  </si>
  <si>
    <t>OZNAKA STANA</t>
  </si>
  <si>
    <t>NETO POVRŠINA</t>
  </si>
  <si>
    <t>CIJENA/m2</t>
  </si>
  <si>
    <t>UKUPNO</t>
  </si>
  <si>
    <t>Prizemlje</t>
  </si>
  <si>
    <t>1-A</t>
  </si>
  <si>
    <t>1-B</t>
  </si>
  <si>
    <t>1-C</t>
  </si>
  <si>
    <t>1-D</t>
  </si>
  <si>
    <t>1-E</t>
  </si>
  <si>
    <t>2-A</t>
  </si>
  <si>
    <t>2-B</t>
  </si>
  <si>
    <t>2-C</t>
  </si>
  <si>
    <t>2-D</t>
  </si>
  <si>
    <t>2-E</t>
  </si>
  <si>
    <t>2-F</t>
  </si>
  <si>
    <t>2-G</t>
  </si>
  <si>
    <t>2-H</t>
  </si>
  <si>
    <t>2-I</t>
  </si>
  <si>
    <t>1. kat</t>
  </si>
  <si>
    <t>1-A1</t>
  </si>
  <si>
    <t>1-B1</t>
  </si>
  <si>
    <t>1-C1</t>
  </si>
  <si>
    <t>1-D1</t>
  </si>
  <si>
    <t>1-E1</t>
  </si>
  <si>
    <t>1-F1</t>
  </si>
  <si>
    <t>1-G1</t>
  </si>
  <si>
    <t>1-H1</t>
  </si>
  <si>
    <t>1-I1</t>
  </si>
  <si>
    <t>2-A1</t>
  </si>
  <si>
    <t>2-B1</t>
  </si>
  <si>
    <t>2-C1</t>
  </si>
  <si>
    <t>2-D1</t>
  </si>
  <si>
    <t>2-E1</t>
  </si>
  <si>
    <t>2-F1</t>
  </si>
  <si>
    <t>2-G1</t>
  </si>
  <si>
    <t>2-H1</t>
  </si>
  <si>
    <t>2-I1</t>
  </si>
  <si>
    <t>2. kat</t>
  </si>
  <si>
    <t>1-A2</t>
  </si>
  <si>
    <t>1-B2</t>
  </si>
  <si>
    <t>1-C2</t>
  </si>
  <si>
    <t>1-D2</t>
  </si>
  <si>
    <t>1-E2</t>
  </si>
  <si>
    <t>1-F2</t>
  </si>
  <si>
    <t>1-G2</t>
  </si>
  <si>
    <t>1-H2</t>
  </si>
  <si>
    <t>1-I2</t>
  </si>
  <si>
    <t>2-A2</t>
  </si>
  <si>
    <t>2-B2</t>
  </si>
  <si>
    <t>2-C2</t>
  </si>
  <si>
    <t>2-D2</t>
  </si>
  <si>
    <t>2-E2</t>
  </si>
  <si>
    <t>2-F2</t>
  </si>
  <si>
    <t>2-G2</t>
  </si>
  <si>
    <t>2-H2</t>
  </si>
  <si>
    <t>2-I2</t>
  </si>
  <si>
    <t>3. kat</t>
  </si>
  <si>
    <t>1-A3</t>
  </si>
  <si>
    <t>1-B3</t>
  </si>
  <si>
    <t>1-C3</t>
  </si>
  <si>
    <t>2-A3</t>
  </si>
  <si>
    <t>2-B3</t>
  </si>
  <si>
    <t>2-C3</t>
  </si>
  <si>
    <t>Uv. kat</t>
  </si>
  <si>
    <t>1-A4</t>
  </si>
  <si>
    <t>1-B4</t>
  </si>
  <si>
    <t>1-C4</t>
  </si>
  <si>
    <t>1-D4</t>
  </si>
  <si>
    <t>2-A4</t>
  </si>
  <si>
    <t>2-B4</t>
  </si>
  <si>
    <t>2-C4</t>
  </si>
  <si>
    <t>2-D4</t>
  </si>
  <si>
    <t>STAMBENA ZGRADA: RAŠENIČKI PUT BB</t>
  </si>
  <si>
    <t>INVESTITOR: MAGGDOSS d.o.o.</t>
  </si>
  <si>
    <t>50% AVANS</t>
  </si>
  <si>
    <t>100% AVANS</t>
  </si>
  <si>
    <t>OZNAKA</t>
  </si>
  <si>
    <t>POVRŠINA U m²</t>
  </si>
  <si>
    <t>KOEFICIJENT</t>
  </si>
  <si>
    <t>CIJENA</t>
  </si>
  <si>
    <t>PRODANO I REZERVIRANO</t>
  </si>
  <si>
    <t>GPM 1-PODRUM</t>
  </si>
  <si>
    <t>SLOBODNO</t>
  </si>
  <si>
    <t>GPM 17-PODRUM</t>
  </si>
  <si>
    <t>GPM 2-PODRUM</t>
  </si>
  <si>
    <t>GPM 18-PODRUM</t>
  </si>
  <si>
    <t>GPM 3-PODRUM</t>
  </si>
  <si>
    <t>PRODANO</t>
  </si>
  <si>
    <t>GPM 19-PODRUM</t>
  </si>
  <si>
    <t>GPM 4-PODRUM</t>
  </si>
  <si>
    <t>GPM 20-PODRUM</t>
  </si>
  <si>
    <t>GPM 5-PODRUM</t>
  </si>
  <si>
    <t>GPM 21-PODRUM</t>
  </si>
  <si>
    <t>GPM 6-PODRUM</t>
  </si>
  <si>
    <t>GPM 22-PODRUM</t>
  </si>
  <si>
    <t>GPM 7-PODRUM</t>
  </si>
  <si>
    <t>GPM 23-PODRUM</t>
  </si>
  <si>
    <t>GPM 8-PODRUM</t>
  </si>
  <si>
    <t>GPM 24-PODRUM</t>
  </si>
  <si>
    <t>GPM 9-PODRUM</t>
  </si>
  <si>
    <t>GPM 25-PODRUM</t>
  </si>
  <si>
    <t>GPM 10-PODRUM</t>
  </si>
  <si>
    <t>GPM 26-PODRUM</t>
  </si>
  <si>
    <t>GPM 11-PODRUM</t>
  </si>
  <si>
    <t>GPM 27-PODRUM</t>
  </si>
  <si>
    <t>GPM 12-PODRUM</t>
  </si>
  <si>
    <t>GPM 28-PODRUM</t>
  </si>
  <si>
    <t>GPM 13-PODRUM</t>
  </si>
  <si>
    <t>GPM 29-PODRUM</t>
  </si>
  <si>
    <t>GPM 14-PODRUM</t>
  </si>
  <si>
    <t>GPM 30-PODRUM</t>
  </si>
  <si>
    <t>GPM 15-PODRUM</t>
  </si>
  <si>
    <t>GPM 31-PODRUM</t>
  </si>
  <si>
    <t>GPM 16-PODRUM</t>
  </si>
  <si>
    <t>GPM 32-PODRUM</t>
  </si>
  <si>
    <t>SPREMIŠTE 1-1</t>
  </si>
  <si>
    <t>SPREMIŠTE 2-1</t>
  </si>
  <si>
    <t>SPREMIŠTE 1-2</t>
  </si>
  <si>
    <t>SPREMIŠTE 2-2</t>
  </si>
  <si>
    <t>SPREMIŠTE 1-3</t>
  </si>
  <si>
    <t>SPREMIŠTE 2-3</t>
  </si>
  <si>
    <t>SPREMIŠTE 1-4</t>
  </si>
  <si>
    <t>SPREMIŠTE 2-4</t>
  </si>
  <si>
    <t>SPREMIŠTE 1-5</t>
  </si>
  <si>
    <t>SPREMIŠTE 2-5</t>
  </si>
  <si>
    <t>SPREMIŠTE 1-6</t>
  </si>
  <si>
    <t>SPREMIŠTE 2-6</t>
  </si>
  <si>
    <t>SPREMIŠTE 1-7</t>
  </si>
  <si>
    <t>SPREMIŠTE 2-7</t>
  </si>
  <si>
    <t>SPREMIŠTE 1-8</t>
  </si>
  <si>
    <t>SPREMIŠTE 2-8</t>
  </si>
  <si>
    <t>SPREMIŠTE 1-9</t>
  </si>
  <si>
    <t>SPREMIŠTE 2-9</t>
  </si>
  <si>
    <t>SPREMIŠTE 1-10</t>
  </si>
  <si>
    <t>SPREMIŠTE 2-10</t>
  </si>
  <si>
    <t>SPREMIŠTE 1-11</t>
  </si>
  <si>
    <t>SPREMIŠTE 2-11</t>
  </si>
  <si>
    <t>SPREMIŠTE 1-12</t>
  </si>
  <si>
    <t>SPREMIŠTE 2-12</t>
  </si>
  <si>
    <t>SPREMIŠTE 1-13</t>
  </si>
  <si>
    <t>SPREMIŠTE 2-13</t>
  </si>
  <si>
    <t>SPREMIŠTE 1-14</t>
  </si>
  <si>
    <t>SPREMIŠTE 2-14</t>
  </si>
  <si>
    <t>SPREMIŠTE 1-15</t>
  </si>
  <si>
    <t>SPREMIŠTE 2-15</t>
  </si>
  <si>
    <t>SPREMIŠTE 2-16</t>
  </si>
  <si>
    <t>GPM 1-PR</t>
  </si>
  <si>
    <t>GPM 2-PR</t>
  </si>
  <si>
    <t>GPM 3-PR</t>
  </si>
  <si>
    <t>GPM 4-PR</t>
  </si>
  <si>
    <t>GPM 5-PR</t>
  </si>
  <si>
    <t>GPM 6-PR</t>
  </si>
  <si>
    <t>GPM 7-PR</t>
  </si>
  <si>
    <t>GPM 8-PR</t>
  </si>
  <si>
    <t>GPM 9-PR</t>
  </si>
  <si>
    <t>GPM 10-PR</t>
  </si>
  <si>
    <t>PM 1</t>
  </si>
  <si>
    <t>PM 14</t>
  </si>
  <si>
    <t>PM 2</t>
  </si>
  <si>
    <t>PM 15</t>
  </si>
  <si>
    <t>PM 3</t>
  </si>
  <si>
    <t>PM 16</t>
  </si>
  <si>
    <t>PM 4</t>
  </si>
  <si>
    <t>PM 17</t>
  </si>
  <si>
    <t>PM 5</t>
  </si>
  <si>
    <t>PM 18</t>
  </si>
  <si>
    <t>PM 6</t>
  </si>
  <si>
    <t>PM 19</t>
  </si>
  <si>
    <t>PM 7</t>
  </si>
  <si>
    <t>PM 20</t>
  </si>
  <si>
    <t>PM 8</t>
  </si>
  <si>
    <t>PM 21</t>
  </si>
  <si>
    <t>PM 9</t>
  </si>
  <si>
    <t>PM 22</t>
  </si>
  <si>
    <t>PM 10</t>
  </si>
  <si>
    <t>PM 23</t>
  </si>
  <si>
    <t>PM 11</t>
  </si>
  <si>
    <t>PM 24</t>
  </si>
  <si>
    <t>PM 12</t>
  </si>
  <si>
    <t>PM 25</t>
  </si>
  <si>
    <t>PM 13</t>
  </si>
  <si>
    <t>UKUPN0</t>
  </si>
  <si>
    <t>?</t>
  </si>
  <si>
    <t>PRODANI I REZERVIRANI STANOVI</t>
  </si>
  <si>
    <t>SOBNOST</t>
  </si>
  <si>
    <t>Garsonijera</t>
  </si>
  <si>
    <t>2-sobni</t>
  </si>
  <si>
    <t>3-sobni</t>
  </si>
  <si>
    <t>4-sobni</t>
  </si>
  <si>
    <t>Garažna parkirna mjesta u Prizemlju</t>
  </si>
  <si>
    <t>Garažna parkirna mjesta u Podrumu</t>
  </si>
  <si>
    <t>Vanjska parkirna mjesta</t>
  </si>
  <si>
    <t>Spremišta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</si>
</sst>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€&quot;;[Red]\-#,##0\ &quot;€&quot;"/>
    <numFmt numFmtId="165" formatCode="#,##0\ &quot;€&quot;"/>
    <numFmt numFmtId="166" formatCode="_-[$€-2]\ * #,##0.00_-;\-[$€-2]\ * #,##0.00_-;_-[$€-2]\ 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5" fontId="1" fillId="5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1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6" borderId="0" xfId="2" applyAlignment="1">
      <alignment horizontal="center" vertical="center"/>
    </xf>
    <xf numFmtId="0" fontId="7" fillId="7" borderId="0" xfId="3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horizontal="center" vertical="center"/>
    </xf>
    <xf numFmtId="166" fontId="6" fillId="6" borderId="0" xfId="2" applyNumberForma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8" borderId="2" xfId="0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0" fontId="6" fillId="6" borderId="4" xfId="2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7" fillId="7" borderId="4" xfId="3" applyBorder="1" applyAlignment="1">
      <alignment horizontal="center" vertical="center"/>
    </xf>
    <xf numFmtId="0" fontId="6" fillId="0" borderId="0" xfId="2" applyFill="1" applyAlignment="1">
      <alignment horizontal="center" vertical="center"/>
    </xf>
    <xf numFmtId="0" fontId="7" fillId="0" borderId="0" xfId="3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166" fontId="0" fillId="0" borderId="0" xfId="0" applyNumberFormat="1"/>
    <xf numFmtId="166" fontId="6" fillId="0" borderId="0" xfId="2" applyNumberFormat="1" applyFill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165" fontId="0" fillId="0" borderId="0" xfId="0" applyNumberFormat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10" borderId="0" xfId="0" applyFont="1" applyFill="1" applyBorder="1" applyAlignment="1">
      <alignment horizontal="left"/>
    </xf>
    <xf numFmtId="0" fontId="1" fillId="11" borderId="0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Alignment="1">
      <alignment horizontal="left"/>
    </xf>
    <xf numFmtId="0" fontId="1" fillId="10" borderId="0" xfId="0" applyFont="1" applyFill="1" applyAlignment="1">
      <alignment horizontal="center"/>
    </xf>
    <xf numFmtId="0" fontId="1" fillId="12" borderId="0" xfId="0" applyFont="1" applyFill="1" applyAlignment="1">
      <alignment horizontal="left"/>
    </xf>
    <xf numFmtId="0" fontId="1" fillId="12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/>
    </xf>
    <xf numFmtId="0" fontId="6" fillId="6" borderId="7" xfId="2" applyBorder="1" applyAlignment="1">
      <alignment horizontal="center"/>
    </xf>
    <xf numFmtId="0" fontId="7" fillId="7" borderId="7" xfId="3" applyBorder="1" applyAlignment="1">
      <alignment horizontal="center"/>
    </xf>
    <xf numFmtId="0" fontId="6" fillId="6" borderId="6" xfId="2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4">
    <cellStyle name="Bad" xfId="3" builtinId="27"/>
    <cellStyle name="Comma" xfId="1" builtinId="3"/>
    <cellStyle name="Good" xfId="2" builtinId="26"/>
    <cellStyle name="Normal" xfId="0" builtinId="0"/>
  </cellStyles>
  <dxfs count="54">
    <dxf>
      <alignment horizontal="center" vertical="center" textRotation="0" wrapText="0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166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6A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6A8593-5CA4-1047-BC52-F9227CBA5DCB}" name="Table612" displayName="Table612" ref="A4:F14" totalsRowShown="0" dataDxfId="53">
  <tableColumns count="6">
    <tableColumn id="1" xr3:uid="{244B6D5F-0CF4-504B-84AA-4CE2728A7A3C}" name="OZNAKA" dataDxfId="52"/>
    <tableColumn id="2" xr3:uid="{B527A8BE-AAF4-CC4E-B073-31234719C02D}" name="POVRŠINA U m²" dataDxfId="51"/>
    <tableColumn id="3" xr3:uid="{A9536629-FE9D-9F40-B12B-70796B969375}" name="KOEFICIJENT" dataDxfId="50"/>
    <tableColumn id="4" xr3:uid="{20190E71-D6C1-AD4B-AA1D-A9976563A803}" name="CIJENA" dataDxfId="49">
      <calculatedColumnFormula>Table612[[#This Row],[KOEFICIJENT]]*4667</calculatedColumnFormula>
    </tableColumn>
    <tableColumn id="5" xr3:uid="{BCE10A9F-512A-BA46-9861-5C0F31A6D8D9}" name="UKUPNO" dataDxfId="48">
      <calculatedColumnFormula>Table612[[#This Row],[POVRŠINA U m²]]*Table612[[#This Row],[CIJENA]]</calculatedColumnFormula>
    </tableColumn>
    <tableColumn id="6" xr3:uid="{4C151166-FC83-6140-B9E2-2FA9C7D4F2A5}" name="PRODANO I REZERVIRANO" dataDxfId="47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B7FA6B1-B573-438F-95E9-A485D4F83900}" name="Table4119" displayName="Table4119" ref="H32:L63" totalsRowShown="0" dataDxfId="5">
  <tableColumns count="5">
    <tableColumn id="1" xr3:uid="{D636A23E-8504-4876-8098-19EEAE244BB7}" name="OZNAKA" dataDxfId="4"/>
    <tableColumn id="2" xr3:uid="{98A3A2F0-9E6B-4BD0-A5F1-5F709BF83AA7}" name="POVRŠINA U m²" dataDxfId="3"/>
    <tableColumn id="3" xr3:uid="{94DC7E06-5BB1-46DE-8C5D-58F091861BE3}" name="CIJENA/m2" dataDxfId="2"/>
    <tableColumn id="4" xr3:uid="{DECFDC1F-9F36-4D3A-9C78-54243B321CF8}" name="UKUPN0" dataDxfId="1">
      <calculatedColumnFormula>Table4119[[#This Row],[POVRŠINA U m²]]*Table4119[[#This Row],[CIJENA/m2]]</calculatedColumnFormula>
    </tableColumn>
    <tableColumn id="5" xr3:uid="{323C45CE-F395-4402-B14C-BF011EC717ED}" name="PRODANO I REZERVIRANO" data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8B918E1-BAA4-0B43-8BCF-3D91F9025F8F}" name="Table210" displayName="Table210" ref="A3:F35" totalsRowShown="0" dataDxfId="46">
  <tableColumns count="6">
    <tableColumn id="1" xr3:uid="{10BA252E-9BE9-8C46-9FE7-1521B403AA0A}" name="OZNAKA" dataDxfId="45"/>
    <tableColumn id="2" xr3:uid="{5E559225-9495-7B48-82E8-EE8AD0E90666}" name="POVRŠINA U m²" dataDxfId="44"/>
    <tableColumn id="3" xr3:uid="{BFD1E787-15EE-BC4A-A54D-38E69366AD9F}" name="KOEFICIJENT" dataDxfId="43"/>
    <tableColumn id="4" xr3:uid="{AFC59164-4F07-3548-B1CF-FDCF67CB3D32}" name="CIJENA/m2" dataDxfId="42">
      <calculatedColumnFormula>Table210[[#This Row],[POVRŠINA U m²]]*2100</calculatedColumnFormula>
    </tableColumn>
    <tableColumn id="5" xr3:uid="{B9BB0E08-1641-CF4E-A4ED-76E9D922E3E5}" name="UKUPNO" dataDxfId="41">
      <calculatedColumnFormula>Table210[[#This Row],[POVRŠINA U m²]]*Table210[[#This Row],[CIJENA/m2]]</calculatedColumnFormula>
    </tableColumn>
    <tableColumn id="6" xr3:uid="{F485C076-E2D1-2A44-82B1-93D9C2DD4945}" name="PRODANO I REZERVIRANO" dataDxfId="40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3E31ED6-A4C5-9147-9292-5841B13A38E6}" name="Table814" displayName="Table814" ref="A3:C28" totalsRowShown="0" dataDxfId="39">
  <tableColumns count="3">
    <tableColumn id="1" xr3:uid="{FAF3CF96-9062-8145-B525-4FA4BE4A7866}" name="OZNAKA" dataDxfId="38"/>
    <tableColumn id="2" xr3:uid="{01BAED32-88D8-FC47-AF1D-71896A7BF356}" name="POVRŠINA U m²" dataDxfId="37"/>
    <tableColumn id="4" xr3:uid="{A510CFB2-4111-8641-9314-13637721EB37}" name="CIJENA/m2" dataDxfId="36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B94DEA8-85AF-574B-ABE0-153AE440C3E1}" name="Table915" displayName="Table915" ref="D3:D28" totalsRowShown="0" headerRowDxfId="35" dataDxfId="34">
  <autoFilter ref="D3:D28" xr:uid="{0B94DEA8-85AF-574B-ABE0-153AE440C3E1}"/>
  <tableColumns count="1">
    <tableColumn id="2" xr3:uid="{711453A2-0E01-9847-A807-DC6DF6969A98}" name="UKUPNO" dataDxfId="33">
      <calculatedColumnFormula>Table814[[#This Row],[POVRŠINA U m²]]*Table814[[#This Row],[CIJENA/m2]]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B75E6F6-F5F4-C04F-84C4-919F8D4D03DF}" name="Table411" displayName="Table411" ref="A3:E34" totalsRowShown="0" dataDxfId="32">
  <tableColumns count="5">
    <tableColumn id="1" xr3:uid="{51C69045-60BE-764D-A7C8-D0631FE36790}" name="OZNAKA" dataDxfId="31"/>
    <tableColumn id="2" xr3:uid="{19272072-771A-A644-8745-396260EF78D7}" name="POVRŠINA U m²" dataDxfId="30"/>
    <tableColumn id="3" xr3:uid="{68B94523-DACB-D645-BDB8-73BB7974BF2C}" name="CIJENA/m2" dataDxfId="29"/>
    <tableColumn id="4" xr3:uid="{6B769759-D454-8141-B053-113CFDA03F18}" name="UKUPN0" dataDxfId="28">
      <calculatedColumnFormula>Table411[[#This Row],[POVRŠINA U m²]]*Table411[[#This Row],[CIJENA/m2]]</calculatedColumnFormula>
    </tableColumn>
    <tableColumn id="5" xr3:uid="{3CBE6D9A-BADE-D940-B5A5-E33CCCC20D10}" name="PRODANO I REZERVIRANO" dataDxfId="27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E75C72-DD85-4A0D-AFD4-35D839B716B6}" name="Table6123" displayName="Table6123" ref="A3:F13" totalsRowShown="0" dataDxfId="26">
  <tableColumns count="6">
    <tableColumn id="1" xr3:uid="{C06A6B32-8D5D-4B42-910C-98F91CE6CA09}" name="OZNAKA" dataDxfId="25"/>
    <tableColumn id="2" xr3:uid="{680D2A90-B710-4F30-86B8-0EF5B1DC1F90}" name="POVRŠINA U m²" dataDxfId="24"/>
    <tableColumn id="3" xr3:uid="{2BFBE3A3-CA9D-411F-ABFF-A5602C1844FE}" name="KOEFICIJENT" dataDxfId="23"/>
    <tableColumn id="4" xr3:uid="{71636ADB-A9DA-4073-BEDF-DDE95E500C4C}" name="CIJENA" dataDxfId="22">
      <calculatedColumnFormula>Table6123[[#This Row],[KOEFICIJENT]]*4667</calculatedColumnFormula>
    </tableColumn>
    <tableColumn id="5" xr3:uid="{49AEE321-25F3-41A7-B81C-63C7114369B2}" name="UKUPNO" dataDxfId="21">
      <calculatedColumnFormula>Table6123[[#This Row],[POVRŠINA U m²]]*Table6123[[#This Row],[CIJENA]]</calculatedColumnFormula>
    </tableColumn>
    <tableColumn id="6" xr3:uid="{224A5B5E-E5E0-49D3-8956-1F62F02408E7}" name="PRODANO I REZERVIRANO" dataDxfId="20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069EC9-1C1E-4A9B-B628-A0F42F47F1FB}" name="Table2104" displayName="Table2104" ref="A17:F49" totalsRowShown="0" dataDxfId="19">
  <tableColumns count="6">
    <tableColumn id="1" xr3:uid="{2136FE68-5CF7-4CC3-A7EB-29E12DC6D8E6}" name="OZNAKA" dataDxfId="18"/>
    <tableColumn id="2" xr3:uid="{A71B0222-9CE4-42E7-85B2-71E1895B7924}" name="POVRŠINA U m²" dataDxfId="17"/>
    <tableColumn id="3" xr3:uid="{801BB975-5E9D-4983-BE77-F13B16BF6D9B}" name="KOEFICIJENT" dataDxfId="16"/>
    <tableColumn id="4" xr3:uid="{0045CF7B-631C-41B2-9417-BB10188174AB}" name="CIJENA/m2" dataDxfId="15">
      <calculatedColumnFormula>Table2104[[#This Row],[POVRŠINA U m²]]*2100</calculatedColumnFormula>
    </tableColumn>
    <tableColumn id="5" xr3:uid="{08FAEEB5-A7F1-4EAC-9380-F932B7EF0CB3}" name="UKUPNO" dataDxfId="14">
      <calculatedColumnFormula>Table2104[[#This Row],[POVRŠINA U m²]]*Table2104[[#This Row],[CIJENA/m2]]</calculatedColumnFormula>
    </tableColumn>
    <tableColumn id="6" xr3:uid="{DB409779-7201-43A9-AAC5-3CA5A01A6B5D}" name="PRODANO I REZERVIRANO" dataDxfId="13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D24118-E848-469C-8D41-FEE46908E86B}" name="Table8142" displayName="Table8142" ref="H3:J28" totalsRowShown="0" dataDxfId="12">
  <tableColumns count="3">
    <tableColumn id="1" xr3:uid="{C87FCD2B-752E-490A-9356-32A7FBE49BD8}" name="OZNAKA" dataDxfId="11"/>
    <tableColumn id="2" xr3:uid="{A6E36BEE-8847-4278-84EC-61D9811A8A60}" name="POVRŠINA U m²" dataDxfId="10"/>
    <tableColumn id="4" xr3:uid="{82777300-6B04-4280-9AE7-CACD4D708CBA}" name="CIJENA/m2" dataDxfId="9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2CB943-B732-48B2-8C10-8E6C704A4668}" name="Table9158" displayName="Table9158" ref="K3:K28" totalsRowShown="0" headerRowDxfId="8" dataDxfId="7">
  <autoFilter ref="K3:K28" xr:uid="{B92CB943-B732-48B2-8C10-8E6C704A4668}"/>
  <tableColumns count="1">
    <tableColumn id="2" xr3:uid="{EF00EB16-AFB9-4D6C-BFA2-8D2D09CC02ED}" name="UKUPNO" dataDxfId="6">
      <calculatedColumnFormula>Table8142[[#This Row],[POVRŠINA U m²]]*Table8142[[#This Row],[CIJENA/m2]]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A13C-EECA-6A4A-8DE8-FCF304D53497}">
  <sheetPr>
    <pageSetUpPr fitToPage="1"/>
  </sheetPr>
  <dimension ref="A2:N138"/>
  <sheetViews>
    <sheetView tabSelected="1" zoomScale="70" zoomScaleNormal="70" workbookViewId="0">
      <selection activeCell="A2" sqref="A2:F2"/>
    </sheetView>
  </sheetViews>
  <sheetFormatPr defaultColWidth="11" defaultRowHeight="15.75" x14ac:dyDescent="0.25"/>
  <cols>
    <col min="1" max="1" width="11.875" style="7" customWidth="1"/>
    <col min="2" max="2" width="18.375" style="7" bestFit="1" customWidth="1"/>
    <col min="3" max="3" width="17" customWidth="1"/>
    <col min="4" max="4" width="19.5" customWidth="1"/>
    <col min="5" max="5" width="14.875" customWidth="1"/>
    <col min="6" max="6" width="17.625" customWidth="1"/>
    <col min="7" max="7" width="16.375" customWidth="1"/>
    <col min="8" max="8" width="15.5" customWidth="1"/>
    <col min="9" max="9" width="17.5" customWidth="1"/>
    <col min="10" max="10" width="16.125" customWidth="1"/>
    <col min="11" max="11" width="22.5" customWidth="1"/>
  </cols>
  <sheetData>
    <row r="2" spans="1:11" ht="18.75" x14ac:dyDescent="0.3">
      <c r="A2" s="61"/>
      <c r="B2" s="61"/>
      <c r="C2" s="61"/>
      <c r="D2" s="61"/>
      <c r="E2" s="61"/>
      <c r="F2" s="61"/>
    </row>
    <row r="3" spans="1:11" ht="27" customHeight="1" x14ac:dyDescent="0.35">
      <c r="A3" s="60" t="s">
        <v>74</v>
      </c>
      <c r="B3" s="60"/>
      <c r="C3" s="60"/>
      <c r="D3" s="60"/>
      <c r="E3" s="60"/>
      <c r="F3" s="60"/>
    </row>
    <row r="4" spans="1:11" ht="17.100000000000001" customHeight="1" x14ac:dyDescent="0.25">
      <c r="A4" s="7" t="s">
        <v>75</v>
      </c>
      <c r="C4" s="7"/>
      <c r="D4" s="7"/>
      <c r="E4" s="7"/>
      <c r="F4" s="7"/>
    </row>
    <row r="6" spans="1:11" ht="33" customHeight="1" x14ac:dyDescent="0.25">
      <c r="A6" s="8" t="s">
        <v>0</v>
      </c>
      <c r="B6" s="42" t="s">
        <v>186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76</v>
      </c>
      <c r="H6" s="9" t="s">
        <v>4</v>
      </c>
      <c r="I6" s="9" t="s">
        <v>77</v>
      </c>
      <c r="J6" s="9" t="s">
        <v>4</v>
      </c>
      <c r="K6" s="41" t="s">
        <v>185</v>
      </c>
    </row>
    <row r="7" spans="1:11" x14ac:dyDescent="0.25">
      <c r="A7" s="5" t="s">
        <v>5</v>
      </c>
      <c r="B7" s="43" t="s">
        <v>187</v>
      </c>
      <c r="C7" s="1" t="s">
        <v>19</v>
      </c>
      <c r="D7" s="1">
        <v>27.49</v>
      </c>
      <c r="E7" s="11">
        <v>4900</v>
      </c>
      <c r="F7" s="12">
        <f>E7*D7</f>
        <v>134701</v>
      </c>
      <c r="G7" s="13">
        <v>4600</v>
      </c>
      <c r="H7" s="14">
        <f>G7*D7</f>
        <v>126454</v>
      </c>
      <c r="I7" s="10">
        <v>4200</v>
      </c>
      <c r="J7" s="15">
        <f t="shared" ref="J7:J38" si="0">I7*D7</f>
        <v>115458</v>
      </c>
      <c r="K7" s="56" t="s">
        <v>84</v>
      </c>
    </row>
    <row r="8" spans="1:11" x14ac:dyDescent="0.25">
      <c r="A8" s="45" t="s">
        <v>65</v>
      </c>
      <c r="B8" s="46" t="s">
        <v>187</v>
      </c>
      <c r="C8" s="47" t="s">
        <v>73</v>
      </c>
      <c r="D8" s="47">
        <v>28.9</v>
      </c>
      <c r="E8" s="11">
        <v>4900</v>
      </c>
      <c r="F8" s="12">
        <f t="shared" ref="F8:F70" si="1">E8*D8</f>
        <v>141610</v>
      </c>
      <c r="G8" s="13">
        <v>4600</v>
      </c>
      <c r="H8" s="14">
        <f t="shared" ref="H8:H70" si="2">G8*D8</f>
        <v>132940</v>
      </c>
      <c r="I8" s="10">
        <v>4200</v>
      </c>
      <c r="J8" s="15">
        <f t="shared" si="0"/>
        <v>121380</v>
      </c>
      <c r="K8" s="56" t="s">
        <v>84</v>
      </c>
    </row>
    <row r="9" spans="1:11" x14ac:dyDescent="0.25">
      <c r="A9" s="5" t="s">
        <v>65</v>
      </c>
      <c r="B9" s="43" t="s">
        <v>187</v>
      </c>
      <c r="C9" s="1" t="s">
        <v>69</v>
      </c>
      <c r="D9" s="1">
        <v>29.01</v>
      </c>
      <c r="E9" s="11">
        <v>4900</v>
      </c>
      <c r="F9" s="12">
        <f t="shared" si="1"/>
        <v>142149</v>
      </c>
      <c r="G9" s="13">
        <v>4600</v>
      </c>
      <c r="H9" s="14">
        <f t="shared" si="2"/>
        <v>133446</v>
      </c>
      <c r="I9" s="10">
        <v>4200</v>
      </c>
      <c r="J9" s="15">
        <f t="shared" si="0"/>
        <v>121842</v>
      </c>
      <c r="K9" s="56" t="s">
        <v>84</v>
      </c>
    </row>
    <row r="10" spans="1:11" x14ac:dyDescent="0.25">
      <c r="A10" s="6" t="s">
        <v>20</v>
      </c>
      <c r="B10" s="44" t="s">
        <v>188</v>
      </c>
      <c r="C10" s="2" t="s">
        <v>29</v>
      </c>
      <c r="D10" s="2">
        <v>35.99</v>
      </c>
      <c r="E10" s="11">
        <v>4900</v>
      </c>
      <c r="F10" s="12">
        <f t="shared" si="1"/>
        <v>176351</v>
      </c>
      <c r="G10" s="13">
        <v>4600</v>
      </c>
      <c r="H10" s="14">
        <f t="shared" si="2"/>
        <v>165554</v>
      </c>
      <c r="I10" s="10">
        <v>4200</v>
      </c>
      <c r="J10" s="15">
        <f t="shared" si="0"/>
        <v>151158</v>
      </c>
      <c r="K10" s="56" t="s">
        <v>84</v>
      </c>
    </row>
    <row r="11" spans="1:11" x14ac:dyDescent="0.25">
      <c r="A11" s="5" t="s">
        <v>39</v>
      </c>
      <c r="B11" s="43" t="s">
        <v>188</v>
      </c>
      <c r="C11" s="1" t="s">
        <v>57</v>
      </c>
      <c r="D11" s="1">
        <v>35.99</v>
      </c>
      <c r="E11" s="11">
        <v>4900</v>
      </c>
      <c r="F11" s="12">
        <f t="shared" si="1"/>
        <v>176351</v>
      </c>
      <c r="G11" s="13">
        <v>4600</v>
      </c>
      <c r="H11" s="14">
        <f t="shared" si="2"/>
        <v>165554</v>
      </c>
      <c r="I11" s="10">
        <v>4200</v>
      </c>
      <c r="J11" s="15">
        <f t="shared" si="0"/>
        <v>151158</v>
      </c>
      <c r="K11" s="56" t="s">
        <v>84</v>
      </c>
    </row>
    <row r="12" spans="1:11" x14ac:dyDescent="0.25">
      <c r="A12" s="48" t="s">
        <v>20</v>
      </c>
      <c r="B12" s="46" t="s">
        <v>188</v>
      </c>
      <c r="C12" s="49" t="s">
        <v>38</v>
      </c>
      <c r="D12" s="49">
        <v>36.85</v>
      </c>
      <c r="E12" s="11">
        <v>4900</v>
      </c>
      <c r="F12" s="12">
        <f t="shared" si="1"/>
        <v>180565</v>
      </c>
      <c r="G12" s="13">
        <v>4600</v>
      </c>
      <c r="H12" s="14">
        <f t="shared" si="2"/>
        <v>169510</v>
      </c>
      <c r="I12" s="10">
        <v>4200</v>
      </c>
      <c r="J12" s="15">
        <f t="shared" si="0"/>
        <v>154770</v>
      </c>
      <c r="K12" s="56" t="s">
        <v>84</v>
      </c>
    </row>
    <row r="13" spans="1:11" x14ac:dyDescent="0.25">
      <c r="A13" s="50" t="s">
        <v>39</v>
      </c>
      <c r="B13" s="43" t="s">
        <v>188</v>
      </c>
      <c r="C13" s="51" t="s">
        <v>48</v>
      </c>
      <c r="D13" s="51">
        <v>36.85</v>
      </c>
      <c r="E13" s="11">
        <v>4900</v>
      </c>
      <c r="F13" s="12">
        <f t="shared" si="1"/>
        <v>180565</v>
      </c>
      <c r="G13" s="13">
        <v>4600</v>
      </c>
      <c r="H13" s="14">
        <f t="shared" si="2"/>
        <v>169510</v>
      </c>
      <c r="I13" s="10">
        <v>4200</v>
      </c>
      <c r="J13" s="15">
        <f t="shared" si="0"/>
        <v>154770</v>
      </c>
      <c r="K13" s="56" t="s">
        <v>84</v>
      </c>
    </row>
    <row r="14" spans="1:11" x14ac:dyDescent="0.25">
      <c r="A14" s="48" t="s">
        <v>5</v>
      </c>
      <c r="B14" s="46" t="s">
        <v>188</v>
      </c>
      <c r="C14" s="49" t="s">
        <v>11</v>
      </c>
      <c r="D14" s="49">
        <v>37.380000000000003</v>
      </c>
      <c r="E14" s="11">
        <v>4900</v>
      </c>
      <c r="F14" s="12">
        <f t="shared" si="1"/>
        <v>183162</v>
      </c>
      <c r="G14" s="13">
        <v>4600</v>
      </c>
      <c r="H14" s="14">
        <f t="shared" si="2"/>
        <v>171948</v>
      </c>
      <c r="I14" s="10">
        <v>4200</v>
      </c>
      <c r="J14" s="15">
        <f t="shared" si="0"/>
        <v>156996</v>
      </c>
      <c r="K14" s="56" t="s">
        <v>84</v>
      </c>
    </row>
    <row r="15" spans="1:11" x14ac:dyDescent="0.25">
      <c r="A15" s="50" t="s">
        <v>5</v>
      </c>
      <c r="B15" s="43" t="s">
        <v>188</v>
      </c>
      <c r="C15" s="51" t="s">
        <v>6</v>
      </c>
      <c r="D15" s="51">
        <v>37.479999999999997</v>
      </c>
      <c r="E15" s="11">
        <v>4900</v>
      </c>
      <c r="F15" s="12">
        <f t="shared" si="1"/>
        <v>183651.99999999997</v>
      </c>
      <c r="G15" s="13">
        <v>4600</v>
      </c>
      <c r="H15" s="14">
        <f t="shared" si="2"/>
        <v>172408</v>
      </c>
      <c r="I15" s="10">
        <v>4200</v>
      </c>
      <c r="J15" s="15">
        <f t="shared" si="0"/>
        <v>157416</v>
      </c>
      <c r="K15" s="56" t="s">
        <v>84</v>
      </c>
    </row>
    <row r="16" spans="1:11" x14ac:dyDescent="0.25">
      <c r="A16" s="48" t="s">
        <v>20</v>
      </c>
      <c r="B16" s="46" t="s">
        <v>188</v>
      </c>
      <c r="C16" s="49" t="s">
        <v>22</v>
      </c>
      <c r="D16" s="49">
        <v>38.15</v>
      </c>
      <c r="E16" s="11">
        <v>4900</v>
      </c>
      <c r="F16" s="12">
        <f t="shared" si="1"/>
        <v>186935</v>
      </c>
      <c r="G16" s="13">
        <v>4600</v>
      </c>
      <c r="H16" s="14">
        <f t="shared" si="2"/>
        <v>175490</v>
      </c>
      <c r="I16" s="10">
        <v>4200</v>
      </c>
      <c r="J16" s="15">
        <f t="shared" si="0"/>
        <v>160230</v>
      </c>
      <c r="K16" s="56" t="s">
        <v>84</v>
      </c>
    </row>
    <row r="17" spans="1:11" x14ac:dyDescent="0.25">
      <c r="A17" s="50" t="s">
        <v>20</v>
      </c>
      <c r="B17" s="43" t="s">
        <v>188</v>
      </c>
      <c r="C17" s="51" t="s">
        <v>31</v>
      </c>
      <c r="D17" s="51">
        <v>38.15</v>
      </c>
      <c r="E17" s="11">
        <v>4900</v>
      </c>
      <c r="F17" s="12">
        <f t="shared" si="1"/>
        <v>186935</v>
      </c>
      <c r="G17" s="13">
        <v>4600</v>
      </c>
      <c r="H17" s="14">
        <f t="shared" si="2"/>
        <v>175490</v>
      </c>
      <c r="I17" s="10">
        <v>4200</v>
      </c>
      <c r="J17" s="15">
        <f t="shared" si="0"/>
        <v>160230</v>
      </c>
      <c r="K17" s="57" t="s">
        <v>89</v>
      </c>
    </row>
    <row r="18" spans="1:11" x14ac:dyDescent="0.25">
      <c r="A18" s="48" t="s">
        <v>5</v>
      </c>
      <c r="B18" s="46" t="s">
        <v>188</v>
      </c>
      <c r="C18" s="49" t="s">
        <v>7</v>
      </c>
      <c r="D18" s="49">
        <v>38.340000000000003</v>
      </c>
      <c r="E18" s="11">
        <v>4900</v>
      </c>
      <c r="F18" s="12">
        <f t="shared" si="1"/>
        <v>187866.00000000003</v>
      </c>
      <c r="G18" s="13">
        <v>4600</v>
      </c>
      <c r="H18" s="14">
        <f t="shared" si="2"/>
        <v>176364.00000000003</v>
      </c>
      <c r="I18" s="10">
        <v>4200</v>
      </c>
      <c r="J18" s="15">
        <f t="shared" si="0"/>
        <v>161028</v>
      </c>
      <c r="K18" s="56" t="s">
        <v>84</v>
      </c>
    </row>
    <row r="19" spans="1:11" x14ac:dyDescent="0.25">
      <c r="A19" s="50" t="s">
        <v>5</v>
      </c>
      <c r="B19" s="43" t="s">
        <v>188</v>
      </c>
      <c r="C19" s="51" t="s">
        <v>12</v>
      </c>
      <c r="D19" s="51">
        <v>38.340000000000003</v>
      </c>
      <c r="E19" s="11">
        <v>4900</v>
      </c>
      <c r="F19" s="12">
        <f t="shared" si="1"/>
        <v>187866.00000000003</v>
      </c>
      <c r="G19" s="13">
        <v>4600</v>
      </c>
      <c r="H19" s="14">
        <f t="shared" si="2"/>
        <v>176364.00000000003</v>
      </c>
      <c r="I19" s="10">
        <v>4200</v>
      </c>
      <c r="J19" s="15">
        <f t="shared" si="0"/>
        <v>161028</v>
      </c>
      <c r="K19" s="56" t="s">
        <v>84</v>
      </c>
    </row>
    <row r="20" spans="1:11" x14ac:dyDescent="0.25">
      <c r="A20" s="48" t="s">
        <v>39</v>
      </c>
      <c r="B20" s="46" t="s">
        <v>188</v>
      </c>
      <c r="C20" s="49" t="s">
        <v>41</v>
      </c>
      <c r="D20" s="49">
        <v>39.22</v>
      </c>
      <c r="E20" s="11">
        <v>4900</v>
      </c>
      <c r="F20" s="12">
        <f t="shared" si="1"/>
        <v>192178</v>
      </c>
      <c r="G20" s="13">
        <v>4600</v>
      </c>
      <c r="H20" s="14">
        <f t="shared" si="2"/>
        <v>180412</v>
      </c>
      <c r="I20" s="10">
        <v>4200</v>
      </c>
      <c r="J20" s="15">
        <f t="shared" si="0"/>
        <v>164724</v>
      </c>
      <c r="K20" s="57" t="s">
        <v>89</v>
      </c>
    </row>
    <row r="21" spans="1:11" x14ac:dyDescent="0.25">
      <c r="A21" s="50" t="s">
        <v>39</v>
      </c>
      <c r="B21" s="43" t="s">
        <v>188</v>
      </c>
      <c r="C21" s="51" t="s">
        <v>50</v>
      </c>
      <c r="D21" s="51">
        <v>39.22</v>
      </c>
      <c r="E21" s="11">
        <v>4900</v>
      </c>
      <c r="F21" s="12">
        <f t="shared" si="1"/>
        <v>192178</v>
      </c>
      <c r="G21" s="13">
        <v>4600</v>
      </c>
      <c r="H21" s="14">
        <f t="shared" si="2"/>
        <v>180412</v>
      </c>
      <c r="I21" s="10">
        <v>4200</v>
      </c>
      <c r="J21" s="15">
        <f t="shared" si="0"/>
        <v>164724</v>
      </c>
      <c r="K21" s="57" t="s">
        <v>89</v>
      </c>
    </row>
    <row r="22" spans="1:11" x14ac:dyDescent="0.25">
      <c r="A22" s="48" t="s">
        <v>20</v>
      </c>
      <c r="B22" s="46" t="s">
        <v>188</v>
      </c>
      <c r="C22" s="49" t="s">
        <v>30</v>
      </c>
      <c r="D22" s="49">
        <v>41.98</v>
      </c>
      <c r="E22" s="11">
        <v>4900</v>
      </c>
      <c r="F22" s="12">
        <f t="shared" si="1"/>
        <v>205701.99999999997</v>
      </c>
      <c r="G22" s="13">
        <v>4600</v>
      </c>
      <c r="H22" s="14">
        <f t="shared" si="2"/>
        <v>193108</v>
      </c>
      <c r="I22" s="10">
        <v>4200</v>
      </c>
      <c r="J22" s="15">
        <f t="shared" si="0"/>
        <v>176316</v>
      </c>
      <c r="K22" s="56" t="s">
        <v>84</v>
      </c>
    </row>
    <row r="23" spans="1:11" x14ac:dyDescent="0.25">
      <c r="A23" s="50" t="s">
        <v>39</v>
      </c>
      <c r="B23" s="43" t="s">
        <v>188</v>
      </c>
      <c r="C23" s="51" t="s">
        <v>40</v>
      </c>
      <c r="D23" s="51">
        <v>41.98</v>
      </c>
      <c r="E23" s="11">
        <v>4900</v>
      </c>
      <c r="F23" s="12">
        <f t="shared" si="1"/>
        <v>205701.99999999997</v>
      </c>
      <c r="G23" s="13">
        <v>4600</v>
      </c>
      <c r="H23" s="14">
        <f t="shared" si="2"/>
        <v>193108</v>
      </c>
      <c r="I23" s="10">
        <v>4200</v>
      </c>
      <c r="J23" s="15">
        <f t="shared" si="0"/>
        <v>176316</v>
      </c>
      <c r="K23" s="56" t="s">
        <v>84</v>
      </c>
    </row>
    <row r="24" spans="1:11" x14ac:dyDescent="0.25">
      <c r="A24" s="6" t="s">
        <v>20</v>
      </c>
      <c r="B24" s="44" t="s">
        <v>188</v>
      </c>
      <c r="C24" s="2" t="s">
        <v>21</v>
      </c>
      <c r="D24" s="2">
        <v>42.92</v>
      </c>
      <c r="E24" s="11">
        <v>4900</v>
      </c>
      <c r="F24" s="12">
        <f t="shared" si="1"/>
        <v>210308</v>
      </c>
      <c r="G24" s="13">
        <v>4600</v>
      </c>
      <c r="H24" s="14">
        <f t="shared" si="2"/>
        <v>197432</v>
      </c>
      <c r="I24" s="10">
        <v>4200</v>
      </c>
      <c r="J24" s="15">
        <f t="shared" si="0"/>
        <v>180264</v>
      </c>
      <c r="K24" s="56" t="s">
        <v>84</v>
      </c>
    </row>
    <row r="25" spans="1:11" x14ac:dyDescent="0.25">
      <c r="A25" s="5" t="s">
        <v>39</v>
      </c>
      <c r="B25" s="43" t="s">
        <v>188</v>
      </c>
      <c r="C25" s="1" t="s">
        <v>49</v>
      </c>
      <c r="D25" s="1">
        <v>42.92</v>
      </c>
      <c r="E25" s="11">
        <v>4900</v>
      </c>
      <c r="F25" s="12">
        <f t="shared" si="1"/>
        <v>210308</v>
      </c>
      <c r="G25" s="13">
        <v>4600</v>
      </c>
      <c r="H25" s="14">
        <f t="shared" si="2"/>
        <v>197432</v>
      </c>
      <c r="I25" s="10">
        <v>4200</v>
      </c>
      <c r="J25" s="15">
        <f t="shared" si="0"/>
        <v>180264</v>
      </c>
      <c r="K25" s="56" t="s">
        <v>84</v>
      </c>
    </row>
    <row r="26" spans="1:11" x14ac:dyDescent="0.25">
      <c r="A26" s="48" t="s">
        <v>39</v>
      </c>
      <c r="B26" s="46" t="s">
        <v>188</v>
      </c>
      <c r="C26" s="49" t="s">
        <v>43</v>
      </c>
      <c r="D26" s="49">
        <v>47.12</v>
      </c>
      <c r="E26" s="11">
        <v>4900</v>
      </c>
      <c r="F26" s="12">
        <f t="shared" si="1"/>
        <v>230888</v>
      </c>
      <c r="G26" s="13">
        <v>4600</v>
      </c>
      <c r="H26" s="14">
        <f t="shared" si="2"/>
        <v>216752</v>
      </c>
      <c r="I26" s="10">
        <v>4200</v>
      </c>
      <c r="J26" s="15">
        <f t="shared" si="0"/>
        <v>197904</v>
      </c>
      <c r="K26" s="56" t="s">
        <v>84</v>
      </c>
    </row>
    <row r="27" spans="1:11" x14ac:dyDescent="0.25">
      <c r="A27" s="50" t="s">
        <v>20</v>
      </c>
      <c r="B27" s="43" t="s">
        <v>188</v>
      </c>
      <c r="C27" s="51" t="s">
        <v>25</v>
      </c>
      <c r="D27" s="51">
        <v>47.19</v>
      </c>
      <c r="E27" s="11">
        <v>4900</v>
      </c>
      <c r="F27" s="12">
        <f t="shared" si="1"/>
        <v>231231</v>
      </c>
      <c r="G27" s="13">
        <v>4600</v>
      </c>
      <c r="H27" s="14">
        <f t="shared" si="2"/>
        <v>217074</v>
      </c>
      <c r="I27" s="10">
        <v>4200</v>
      </c>
      <c r="J27" s="15">
        <f t="shared" si="0"/>
        <v>198198</v>
      </c>
      <c r="K27" s="57" t="s">
        <v>89</v>
      </c>
    </row>
    <row r="28" spans="1:11" x14ac:dyDescent="0.25">
      <c r="A28" s="48" t="s">
        <v>20</v>
      </c>
      <c r="B28" s="46" t="s">
        <v>188</v>
      </c>
      <c r="C28" s="49" t="s">
        <v>26</v>
      </c>
      <c r="D28" s="49">
        <v>47.19</v>
      </c>
      <c r="E28" s="11">
        <v>4900</v>
      </c>
      <c r="F28" s="12">
        <f t="shared" si="1"/>
        <v>231231</v>
      </c>
      <c r="G28" s="13">
        <v>4600</v>
      </c>
      <c r="H28" s="14">
        <f t="shared" si="2"/>
        <v>217074</v>
      </c>
      <c r="I28" s="10">
        <v>4200</v>
      </c>
      <c r="J28" s="15">
        <f t="shared" si="0"/>
        <v>198198</v>
      </c>
      <c r="K28" s="56" t="s">
        <v>84</v>
      </c>
    </row>
    <row r="29" spans="1:11" x14ac:dyDescent="0.25">
      <c r="A29" s="5" t="s">
        <v>20</v>
      </c>
      <c r="B29" s="43" t="s">
        <v>188</v>
      </c>
      <c r="C29" s="1" t="s">
        <v>34</v>
      </c>
      <c r="D29" s="1">
        <v>47.19</v>
      </c>
      <c r="E29" s="11">
        <v>4900</v>
      </c>
      <c r="F29" s="12">
        <f t="shared" si="1"/>
        <v>231231</v>
      </c>
      <c r="G29" s="13">
        <v>4600</v>
      </c>
      <c r="H29" s="14">
        <f t="shared" si="2"/>
        <v>217074</v>
      </c>
      <c r="I29" s="10">
        <v>4200</v>
      </c>
      <c r="J29" s="15">
        <f t="shared" si="0"/>
        <v>198198</v>
      </c>
      <c r="K29" s="56" t="s">
        <v>84</v>
      </c>
    </row>
    <row r="30" spans="1:11" x14ac:dyDescent="0.25">
      <c r="A30" s="6" t="s">
        <v>20</v>
      </c>
      <c r="B30" s="44" t="s">
        <v>188</v>
      </c>
      <c r="C30" s="2" t="s">
        <v>35</v>
      </c>
      <c r="D30" s="2">
        <v>47.19</v>
      </c>
      <c r="E30" s="11">
        <v>4900</v>
      </c>
      <c r="F30" s="12">
        <f t="shared" si="1"/>
        <v>231231</v>
      </c>
      <c r="G30" s="13">
        <v>4600</v>
      </c>
      <c r="H30" s="14">
        <f t="shared" si="2"/>
        <v>217074</v>
      </c>
      <c r="I30" s="10">
        <v>4200</v>
      </c>
      <c r="J30" s="15">
        <f t="shared" si="0"/>
        <v>198198</v>
      </c>
      <c r="K30" s="56" t="s">
        <v>84</v>
      </c>
    </row>
    <row r="31" spans="1:11" x14ac:dyDescent="0.25">
      <c r="A31" s="5" t="s">
        <v>39</v>
      </c>
      <c r="B31" s="43" t="s">
        <v>188</v>
      </c>
      <c r="C31" s="4" t="s">
        <v>53</v>
      </c>
      <c r="D31" s="1">
        <v>47.19</v>
      </c>
      <c r="E31" s="11">
        <v>4900</v>
      </c>
      <c r="F31" s="12">
        <f t="shared" si="1"/>
        <v>231231</v>
      </c>
      <c r="G31" s="13">
        <v>4600</v>
      </c>
      <c r="H31" s="14">
        <f t="shared" si="2"/>
        <v>217074</v>
      </c>
      <c r="I31" s="10">
        <v>4200</v>
      </c>
      <c r="J31" s="15">
        <f t="shared" si="0"/>
        <v>198198</v>
      </c>
      <c r="K31" s="56" t="s">
        <v>84</v>
      </c>
    </row>
    <row r="32" spans="1:11" x14ac:dyDescent="0.25">
      <c r="A32" s="6" t="s">
        <v>39</v>
      </c>
      <c r="B32" s="44" t="s">
        <v>188</v>
      </c>
      <c r="C32" s="2" t="s">
        <v>54</v>
      </c>
      <c r="D32" s="2">
        <v>47.19</v>
      </c>
      <c r="E32" s="11">
        <v>4900</v>
      </c>
      <c r="F32" s="12">
        <f t="shared" si="1"/>
        <v>231231</v>
      </c>
      <c r="G32" s="13">
        <v>4600</v>
      </c>
      <c r="H32" s="14">
        <f t="shared" si="2"/>
        <v>217074</v>
      </c>
      <c r="I32" s="10">
        <v>4200</v>
      </c>
      <c r="J32" s="15">
        <f t="shared" si="0"/>
        <v>198198</v>
      </c>
      <c r="K32" s="56" t="s">
        <v>84</v>
      </c>
    </row>
    <row r="33" spans="1:11" x14ac:dyDescent="0.25">
      <c r="A33" s="5" t="s">
        <v>5</v>
      </c>
      <c r="B33" s="43" t="s">
        <v>188</v>
      </c>
      <c r="C33" s="1" t="s">
        <v>9</v>
      </c>
      <c r="D33" s="1">
        <v>47.21</v>
      </c>
      <c r="E33" s="11">
        <v>4900</v>
      </c>
      <c r="F33" s="12">
        <f t="shared" si="1"/>
        <v>231329</v>
      </c>
      <c r="G33" s="13">
        <v>4600</v>
      </c>
      <c r="H33" s="14">
        <f t="shared" si="2"/>
        <v>217166</v>
      </c>
      <c r="I33" s="10">
        <v>4200</v>
      </c>
      <c r="J33" s="15">
        <f t="shared" si="0"/>
        <v>198282</v>
      </c>
      <c r="K33" s="56" t="s">
        <v>84</v>
      </c>
    </row>
    <row r="34" spans="1:11" x14ac:dyDescent="0.25">
      <c r="A34" s="6" t="s">
        <v>5</v>
      </c>
      <c r="B34" s="44" t="s">
        <v>188</v>
      </c>
      <c r="C34" s="2" t="s">
        <v>14</v>
      </c>
      <c r="D34" s="2">
        <v>47.21</v>
      </c>
      <c r="E34" s="11">
        <v>4900</v>
      </c>
      <c r="F34" s="12">
        <f t="shared" si="1"/>
        <v>231329</v>
      </c>
      <c r="G34" s="13">
        <v>4600</v>
      </c>
      <c r="H34" s="14">
        <f t="shared" si="2"/>
        <v>217166</v>
      </c>
      <c r="I34" s="10">
        <v>4200</v>
      </c>
      <c r="J34" s="15">
        <f t="shared" si="0"/>
        <v>198282</v>
      </c>
      <c r="K34" s="56" t="s">
        <v>84</v>
      </c>
    </row>
    <row r="35" spans="1:11" x14ac:dyDescent="0.25">
      <c r="A35" s="50" t="s">
        <v>5</v>
      </c>
      <c r="B35" s="43" t="s">
        <v>188</v>
      </c>
      <c r="C35" s="51" t="s">
        <v>16</v>
      </c>
      <c r="D35" s="51">
        <v>47.21</v>
      </c>
      <c r="E35" s="11">
        <v>4900</v>
      </c>
      <c r="F35" s="12">
        <f t="shared" si="1"/>
        <v>231329</v>
      </c>
      <c r="G35" s="13">
        <v>4600</v>
      </c>
      <c r="H35" s="14">
        <f t="shared" si="2"/>
        <v>217166</v>
      </c>
      <c r="I35" s="10">
        <v>4200</v>
      </c>
      <c r="J35" s="15">
        <f t="shared" si="0"/>
        <v>198282</v>
      </c>
      <c r="K35" s="56" t="s">
        <v>84</v>
      </c>
    </row>
    <row r="36" spans="1:11" x14ac:dyDescent="0.25">
      <c r="A36" s="6" t="s">
        <v>5</v>
      </c>
      <c r="B36" s="44" t="s">
        <v>188</v>
      </c>
      <c r="C36" s="2" t="s">
        <v>10</v>
      </c>
      <c r="D36" s="2">
        <v>47.22</v>
      </c>
      <c r="E36" s="11">
        <v>4900</v>
      </c>
      <c r="F36" s="12">
        <f t="shared" si="1"/>
        <v>231378</v>
      </c>
      <c r="G36" s="13">
        <v>4600</v>
      </c>
      <c r="H36" s="14">
        <f t="shared" si="2"/>
        <v>217212</v>
      </c>
      <c r="I36" s="10">
        <v>4200</v>
      </c>
      <c r="J36" s="15">
        <f t="shared" si="0"/>
        <v>198324</v>
      </c>
      <c r="K36" s="56" t="s">
        <v>84</v>
      </c>
    </row>
    <row r="37" spans="1:11" x14ac:dyDescent="0.25">
      <c r="A37" s="5" t="s">
        <v>5</v>
      </c>
      <c r="B37" s="43" t="s">
        <v>188</v>
      </c>
      <c r="C37" s="1" t="s">
        <v>15</v>
      </c>
      <c r="D37" s="1">
        <v>47.22</v>
      </c>
      <c r="E37" s="11">
        <v>4900</v>
      </c>
      <c r="F37" s="12">
        <f t="shared" si="1"/>
        <v>231378</v>
      </c>
      <c r="G37" s="13">
        <v>4600</v>
      </c>
      <c r="H37" s="14">
        <f t="shared" si="2"/>
        <v>217212</v>
      </c>
      <c r="I37" s="10">
        <v>4200</v>
      </c>
      <c r="J37" s="15">
        <f t="shared" si="0"/>
        <v>198324</v>
      </c>
      <c r="K37" s="56" t="s">
        <v>84</v>
      </c>
    </row>
    <row r="38" spans="1:11" x14ac:dyDescent="0.25">
      <c r="A38" s="6" t="s">
        <v>20</v>
      </c>
      <c r="B38" s="44" t="s">
        <v>188</v>
      </c>
      <c r="C38" s="2" t="s">
        <v>33</v>
      </c>
      <c r="D38" s="2">
        <v>47.98</v>
      </c>
      <c r="E38" s="11">
        <v>4900</v>
      </c>
      <c r="F38" s="12">
        <f t="shared" si="1"/>
        <v>235101.99999999997</v>
      </c>
      <c r="G38" s="13">
        <v>4600</v>
      </c>
      <c r="H38" s="14">
        <f t="shared" si="2"/>
        <v>220708</v>
      </c>
      <c r="I38" s="10">
        <v>4200</v>
      </c>
      <c r="J38" s="15">
        <f t="shared" si="0"/>
        <v>201516</v>
      </c>
      <c r="K38" s="56" t="s">
        <v>84</v>
      </c>
    </row>
    <row r="39" spans="1:11" x14ac:dyDescent="0.25">
      <c r="A39" s="50" t="s">
        <v>39</v>
      </c>
      <c r="B39" s="43" t="s">
        <v>188</v>
      </c>
      <c r="C39" s="51" t="s">
        <v>52</v>
      </c>
      <c r="D39" s="51">
        <v>47.98</v>
      </c>
      <c r="E39" s="11">
        <v>4900</v>
      </c>
      <c r="F39" s="12">
        <f t="shared" si="1"/>
        <v>235101.99999999997</v>
      </c>
      <c r="G39" s="13">
        <v>4600</v>
      </c>
      <c r="H39" s="14">
        <f t="shared" si="2"/>
        <v>220708</v>
      </c>
      <c r="I39" s="10">
        <v>4200</v>
      </c>
      <c r="J39" s="15">
        <f t="shared" ref="J39:J70" si="3">I39*D39</f>
        <v>201516</v>
      </c>
      <c r="K39" s="56" t="s">
        <v>84</v>
      </c>
    </row>
    <row r="40" spans="1:11" x14ac:dyDescent="0.25">
      <c r="A40" s="48" t="s">
        <v>20</v>
      </c>
      <c r="B40" s="46" t="s">
        <v>188</v>
      </c>
      <c r="C40" s="49" t="s">
        <v>24</v>
      </c>
      <c r="D40" s="49">
        <v>48.04</v>
      </c>
      <c r="E40" s="11">
        <v>4900</v>
      </c>
      <c r="F40" s="12">
        <f t="shared" si="1"/>
        <v>235396</v>
      </c>
      <c r="G40" s="13">
        <v>4600</v>
      </c>
      <c r="H40" s="14">
        <f t="shared" si="2"/>
        <v>220984</v>
      </c>
      <c r="I40" s="10">
        <v>4200</v>
      </c>
      <c r="J40" s="15">
        <f t="shared" si="3"/>
        <v>201768</v>
      </c>
      <c r="K40" s="57" t="s">
        <v>89</v>
      </c>
    </row>
    <row r="41" spans="1:11" x14ac:dyDescent="0.25">
      <c r="A41" s="50" t="s">
        <v>39</v>
      </c>
      <c r="B41" s="43" t="s">
        <v>188</v>
      </c>
      <c r="C41" s="51" t="s">
        <v>44</v>
      </c>
      <c r="D41" s="51">
        <v>48.08</v>
      </c>
      <c r="E41" s="11">
        <v>4900</v>
      </c>
      <c r="F41" s="12">
        <f t="shared" si="1"/>
        <v>235592</v>
      </c>
      <c r="G41" s="13">
        <v>4600</v>
      </c>
      <c r="H41" s="14">
        <f t="shared" si="2"/>
        <v>221168</v>
      </c>
      <c r="I41" s="10">
        <v>4200</v>
      </c>
      <c r="J41" s="15">
        <f t="shared" si="3"/>
        <v>201936</v>
      </c>
      <c r="K41" s="56" t="s">
        <v>84</v>
      </c>
    </row>
    <row r="42" spans="1:11" x14ac:dyDescent="0.25">
      <c r="A42" s="48" t="s">
        <v>39</v>
      </c>
      <c r="B42" s="46" t="s">
        <v>188</v>
      </c>
      <c r="C42" s="49" t="s">
        <v>45</v>
      </c>
      <c r="D42" s="49">
        <v>48.08</v>
      </c>
      <c r="E42" s="11">
        <v>4900</v>
      </c>
      <c r="F42" s="12">
        <f t="shared" si="1"/>
        <v>235592</v>
      </c>
      <c r="G42" s="13">
        <v>4600</v>
      </c>
      <c r="H42" s="14">
        <f t="shared" si="2"/>
        <v>221168</v>
      </c>
      <c r="I42" s="10">
        <v>4200</v>
      </c>
      <c r="J42" s="15">
        <f t="shared" si="3"/>
        <v>201936</v>
      </c>
      <c r="K42" s="57" t="s">
        <v>89</v>
      </c>
    </row>
    <row r="43" spans="1:11" x14ac:dyDescent="0.25">
      <c r="A43" s="50" t="s">
        <v>65</v>
      </c>
      <c r="B43" s="43" t="s">
        <v>188</v>
      </c>
      <c r="C43" s="51" t="s">
        <v>68</v>
      </c>
      <c r="D43" s="51">
        <v>49.75</v>
      </c>
      <c r="E43" s="11">
        <v>4900</v>
      </c>
      <c r="F43" s="12">
        <f t="shared" si="1"/>
        <v>243775</v>
      </c>
      <c r="G43" s="13">
        <v>4600</v>
      </c>
      <c r="H43" s="14">
        <f t="shared" si="2"/>
        <v>228850</v>
      </c>
      <c r="I43" s="10">
        <v>4200</v>
      </c>
      <c r="J43" s="15">
        <f t="shared" si="3"/>
        <v>208950</v>
      </c>
      <c r="K43" s="56" t="s">
        <v>84</v>
      </c>
    </row>
    <row r="44" spans="1:11" x14ac:dyDescent="0.25">
      <c r="A44" s="6" t="s">
        <v>65</v>
      </c>
      <c r="B44" s="44" t="s">
        <v>188</v>
      </c>
      <c r="C44" s="2" t="s">
        <v>72</v>
      </c>
      <c r="D44" s="2">
        <v>49.75</v>
      </c>
      <c r="E44" s="11">
        <v>4900</v>
      </c>
      <c r="F44" s="12">
        <f t="shared" si="1"/>
        <v>243775</v>
      </c>
      <c r="G44" s="13">
        <v>4600</v>
      </c>
      <c r="H44" s="14">
        <f t="shared" si="2"/>
        <v>228850</v>
      </c>
      <c r="I44" s="10">
        <v>4200</v>
      </c>
      <c r="J44" s="15">
        <f t="shared" si="3"/>
        <v>208950</v>
      </c>
      <c r="K44" s="56" t="s">
        <v>84</v>
      </c>
    </row>
    <row r="45" spans="1:11" x14ac:dyDescent="0.25">
      <c r="A45" s="5" t="s">
        <v>20</v>
      </c>
      <c r="B45" s="43" t="s">
        <v>189</v>
      </c>
      <c r="C45" s="1" t="s">
        <v>28</v>
      </c>
      <c r="D45" s="1">
        <v>54.51</v>
      </c>
      <c r="E45" s="11">
        <v>4900</v>
      </c>
      <c r="F45" s="12">
        <f t="shared" si="1"/>
        <v>267099</v>
      </c>
      <c r="G45" s="13">
        <v>4600</v>
      </c>
      <c r="H45" s="14">
        <f t="shared" si="2"/>
        <v>250746</v>
      </c>
      <c r="I45" s="10">
        <v>4200</v>
      </c>
      <c r="J45" s="15">
        <f t="shared" si="3"/>
        <v>228942</v>
      </c>
      <c r="K45" s="56" t="s">
        <v>84</v>
      </c>
    </row>
    <row r="46" spans="1:11" x14ac:dyDescent="0.25">
      <c r="A46" s="6" t="s">
        <v>39</v>
      </c>
      <c r="B46" s="44" t="s">
        <v>189</v>
      </c>
      <c r="C46" s="2" t="s">
        <v>56</v>
      </c>
      <c r="D46" s="2">
        <v>54.52</v>
      </c>
      <c r="E46" s="11">
        <v>4900</v>
      </c>
      <c r="F46" s="12">
        <f t="shared" si="1"/>
        <v>267148</v>
      </c>
      <c r="G46" s="13">
        <v>4600</v>
      </c>
      <c r="H46" s="14">
        <f t="shared" si="2"/>
        <v>250792</v>
      </c>
      <c r="I46" s="10">
        <v>4200</v>
      </c>
      <c r="J46" s="15">
        <f t="shared" si="3"/>
        <v>228984</v>
      </c>
      <c r="K46" s="56" t="s">
        <v>84</v>
      </c>
    </row>
    <row r="47" spans="1:11" x14ac:dyDescent="0.25">
      <c r="A47" s="5" t="s">
        <v>39</v>
      </c>
      <c r="B47" s="43" t="s">
        <v>188</v>
      </c>
      <c r="C47" s="1" t="s">
        <v>47</v>
      </c>
      <c r="D47" s="1">
        <v>54.64</v>
      </c>
      <c r="E47" s="11">
        <v>4900</v>
      </c>
      <c r="F47" s="12">
        <f t="shared" si="1"/>
        <v>267736</v>
      </c>
      <c r="G47" s="13">
        <v>4600</v>
      </c>
      <c r="H47" s="14">
        <f t="shared" si="2"/>
        <v>251344</v>
      </c>
      <c r="I47" s="10">
        <v>4200</v>
      </c>
      <c r="J47" s="15">
        <f t="shared" si="3"/>
        <v>229488</v>
      </c>
      <c r="K47" s="57" t="s">
        <v>89</v>
      </c>
    </row>
    <row r="48" spans="1:11" x14ac:dyDescent="0.25">
      <c r="A48" s="6" t="s">
        <v>20</v>
      </c>
      <c r="B48" s="44" t="s">
        <v>188</v>
      </c>
      <c r="C48" s="2" t="s">
        <v>37</v>
      </c>
      <c r="D48" s="2">
        <v>54.65</v>
      </c>
      <c r="E48" s="11">
        <v>4900</v>
      </c>
      <c r="F48" s="12">
        <f t="shared" si="1"/>
        <v>267785</v>
      </c>
      <c r="G48" s="13">
        <v>4600</v>
      </c>
      <c r="H48" s="14">
        <f t="shared" si="2"/>
        <v>251390</v>
      </c>
      <c r="I48" s="10">
        <v>4200</v>
      </c>
      <c r="J48" s="15">
        <f t="shared" si="3"/>
        <v>229530</v>
      </c>
      <c r="K48" s="56" t="s">
        <v>84</v>
      </c>
    </row>
    <row r="49" spans="1:11" x14ac:dyDescent="0.25">
      <c r="A49" s="5" t="s">
        <v>65</v>
      </c>
      <c r="B49" s="43" t="s">
        <v>189</v>
      </c>
      <c r="C49" s="1" t="s">
        <v>67</v>
      </c>
      <c r="D49" s="1">
        <v>66.92</v>
      </c>
      <c r="E49" s="11">
        <v>4900</v>
      </c>
      <c r="F49" s="12">
        <f t="shared" si="1"/>
        <v>327908</v>
      </c>
      <c r="G49" s="13">
        <v>4600</v>
      </c>
      <c r="H49" s="14">
        <f t="shared" si="2"/>
        <v>307832</v>
      </c>
      <c r="I49" s="10">
        <v>4200</v>
      </c>
      <c r="J49" s="15">
        <f t="shared" si="3"/>
        <v>281064</v>
      </c>
      <c r="K49" s="56" t="s">
        <v>84</v>
      </c>
    </row>
    <row r="50" spans="1:11" x14ac:dyDescent="0.25">
      <c r="A50" s="48" t="s">
        <v>65</v>
      </c>
      <c r="B50" s="46" t="s">
        <v>189</v>
      </c>
      <c r="C50" s="49" t="s">
        <v>71</v>
      </c>
      <c r="D50" s="49">
        <v>66.92</v>
      </c>
      <c r="E50" s="11">
        <v>4900</v>
      </c>
      <c r="F50" s="12">
        <f t="shared" si="1"/>
        <v>327908</v>
      </c>
      <c r="G50" s="13">
        <v>4600</v>
      </c>
      <c r="H50" s="14">
        <f t="shared" si="2"/>
        <v>307832</v>
      </c>
      <c r="I50" s="10">
        <v>4200</v>
      </c>
      <c r="J50" s="15">
        <f t="shared" si="3"/>
        <v>281064</v>
      </c>
      <c r="K50" s="57" t="s">
        <v>89</v>
      </c>
    </row>
    <row r="51" spans="1:11" x14ac:dyDescent="0.25">
      <c r="A51" s="5" t="s">
        <v>39</v>
      </c>
      <c r="B51" s="43" t="s">
        <v>189</v>
      </c>
      <c r="C51" s="1" t="s">
        <v>55</v>
      </c>
      <c r="D51" s="1">
        <v>70.17</v>
      </c>
      <c r="E51" s="11">
        <v>4900</v>
      </c>
      <c r="F51" s="12">
        <f t="shared" si="1"/>
        <v>343833</v>
      </c>
      <c r="G51" s="13">
        <v>4600</v>
      </c>
      <c r="H51" s="14">
        <f t="shared" si="2"/>
        <v>322782</v>
      </c>
      <c r="I51" s="10">
        <v>4200</v>
      </c>
      <c r="J51" s="15">
        <f t="shared" si="3"/>
        <v>294714</v>
      </c>
      <c r="K51" s="56" t="s">
        <v>84</v>
      </c>
    </row>
    <row r="52" spans="1:11" x14ac:dyDescent="0.25">
      <c r="A52" s="6" t="s">
        <v>20</v>
      </c>
      <c r="B52" s="44" t="s">
        <v>189</v>
      </c>
      <c r="C52" s="2" t="s">
        <v>23</v>
      </c>
      <c r="D52" s="2">
        <v>70.36</v>
      </c>
      <c r="E52" s="11">
        <v>4900</v>
      </c>
      <c r="F52" s="12">
        <f t="shared" si="1"/>
        <v>344764</v>
      </c>
      <c r="G52" s="13">
        <v>4600</v>
      </c>
      <c r="H52" s="14">
        <f t="shared" si="2"/>
        <v>323656</v>
      </c>
      <c r="I52" s="10">
        <v>4200</v>
      </c>
      <c r="J52" s="15">
        <f t="shared" si="3"/>
        <v>295512</v>
      </c>
      <c r="K52" s="56" t="s">
        <v>84</v>
      </c>
    </row>
    <row r="53" spans="1:11" x14ac:dyDescent="0.25">
      <c r="A53" s="5" t="s">
        <v>39</v>
      </c>
      <c r="B53" s="43" t="s">
        <v>189</v>
      </c>
      <c r="C53" s="1" t="s">
        <v>51</v>
      </c>
      <c r="D53" s="1">
        <v>70.37</v>
      </c>
      <c r="E53" s="11">
        <v>4900</v>
      </c>
      <c r="F53" s="12">
        <f t="shared" si="1"/>
        <v>344813</v>
      </c>
      <c r="G53" s="13">
        <v>4600</v>
      </c>
      <c r="H53" s="14">
        <f t="shared" si="2"/>
        <v>323702</v>
      </c>
      <c r="I53" s="10">
        <v>4200</v>
      </c>
      <c r="J53" s="15">
        <f t="shared" si="3"/>
        <v>295554</v>
      </c>
      <c r="K53" s="56" t="s">
        <v>84</v>
      </c>
    </row>
    <row r="54" spans="1:11" x14ac:dyDescent="0.25">
      <c r="A54" s="48" t="s">
        <v>5</v>
      </c>
      <c r="B54" s="46" t="s">
        <v>189</v>
      </c>
      <c r="C54" s="49" t="s">
        <v>13</v>
      </c>
      <c r="D54" s="49">
        <v>70.45</v>
      </c>
      <c r="E54" s="11">
        <v>4900</v>
      </c>
      <c r="F54" s="12">
        <f t="shared" si="1"/>
        <v>345205</v>
      </c>
      <c r="G54" s="13">
        <v>4600</v>
      </c>
      <c r="H54" s="14">
        <f t="shared" si="2"/>
        <v>324070</v>
      </c>
      <c r="I54" s="10">
        <v>4200</v>
      </c>
      <c r="J54" s="15">
        <f t="shared" si="3"/>
        <v>295890</v>
      </c>
      <c r="K54" s="56" t="s">
        <v>84</v>
      </c>
    </row>
    <row r="55" spans="1:11" x14ac:dyDescent="0.25">
      <c r="A55" s="50" t="s">
        <v>5</v>
      </c>
      <c r="B55" s="43" t="s">
        <v>188</v>
      </c>
      <c r="C55" s="51" t="s">
        <v>8</v>
      </c>
      <c r="D55" s="51">
        <v>70.510000000000005</v>
      </c>
      <c r="E55" s="11">
        <v>4900</v>
      </c>
      <c r="F55" s="12">
        <f t="shared" si="1"/>
        <v>345499</v>
      </c>
      <c r="G55" s="13">
        <v>4600</v>
      </c>
      <c r="H55" s="14">
        <f t="shared" si="2"/>
        <v>324346</v>
      </c>
      <c r="I55" s="10">
        <v>4200</v>
      </c>
      <c r="J55" s="15">
        <f t="shared" si="3"/>
        <v>296142</v>
      </c>
      <c r="K55" s="56" t="s">
        <v>84</v>
      </c>
    </row>
    <row r="56" spans="1:11" x14ac:dyDescent="0.25">
      <c r="A56" s="6" t="s">
        <v>20</v>
      </c>
      <c r="B56" s="44" t="s">
        <v>189</v>
      </c>
      <c r="C56" s="2" t="s">
        <v>27</v>
      </c>
      <c r="D56" s="2">
        <v>70.959999999999994</v>
      </c>
      <c r="E56" s="11">
        <v>4900</v>
      </c>
      <c r="F56" s="12">
        <f t="shared" si="1"/>
        <v>347703.99999999994</v>
      </c>
      <c r="G56" s="13">
        <v>4600</v>
      </c>
      <c r="H56" s="14">
        <f t="shared" si="2"/>
        <v>326416</v>
      </c>
      <c r="I56" s="10">
        <v>4200</v>
      </c>
      <c r="J56" s="15">
        <f t="shared" si="3"/>
        <v>298032</v>
      </c>
      <c r="K56" s="56" t="s">
        <v>84</v>
      </c>
    </row>
    <row r="57" spans="1:11" x14ac:dyDescent="0.25">
      <c r="A57" s="50" t="s">
        <v>39</v>
      </c>
      <c r="B57" s="43" t="s">
        <v>189</v>
      </c>
      <c r="C57" s="51" t="s">
        <v>46</v>
      </c>
      <c r="D57" s="51">
        <v>70.959999999999994</v>
      </c>
      <c r="E57" s="11">
        <v>4900</v>
      </c>
      <c r="F57" s="12">
        <f t="shared" si="1"/>
        <v>347703.99999999994</v>
      </c>
      <c r="G57" s="13">
        <v>4600</v>
      </c>
      <c r="H57" s="14">
        <f t="shared" si="2"/>
        <v>326416</v>
      </c>
      <c r="I57" s="10">
        <v>4200</v>
      </c>
      <c r="J57" s="15">
        <f t="shared" si="3"/>
        <v>298032</v>
      </c>
      <c r="K57" s="56" t="s">
        <v>84</v>
      </c>
    </row>
    <row r="58" spans="1:11" x14ac:dyDescent="0.25">
      <c r="A58" s="48" t="s">
        <v>20</v>
      </c>
      <c r="B58" s="46" t="s">
        <v>189</v>
      </c>
      <c r="C58" s="49" t="s">
        <v>36</v>
      </c>
      <c r="D58" s="49">
        <v>71.069999999999993</v>
      </c>
      <c r="E58" s="11">
        <v>4900</v>
      </c>
      <c r="F58" s="12">
        <f t="shared" si="1"/>
        <v>348242.99999999994</v>
      </c>
      <c r="G58" s="13">
        <v>4600</v>
      </c>
      <c r="H58" s="14">
        <f t="shared" si="2"/>
        <v>326921.99999999994</v>
      </c>
      <c r="I58" s="10">
        <v>4200</v>
      </c>
      <c r="J58" s="15">
        <f t="shared" si="3"/>
        <v>298494</v>
      </c>
      <c r="K58" s="56" t="s">
        <v>84</v>
      </c>
    </row>
    <row r="59" spans="1:11" x14ac:dyDescent="0.25">
      <c r="A59" s="5" t="s">
        <v>20</v>
      </c>
      <c r="B59" s="43" t="s">
        <v>189</v>
      </c>
      <c r="C59" s="1" t="s">
        <v>32</v>
      </c>
      <c r="D59" s="1">
        <v>71.22</v>
      </c>
      <c r="E59" s="11">
        <v>4900</v>
      </c>
      <c r="F59" s="12">
        <f t="shared" si="1"/>
        <v>348978</v>
      </c>
      <c r="G59" s="13">
        <v>4600</v>
      </c>
      <c r="H59" s="14">
        <f t="shared" si="2"/>
        <v>327612</v>
      </c>
      <c r="I59" s="10">
        <v>4200</v>
      </c>
      <c r="J59" s="15">
        <f t="shared" si="3"/>
        <v>299124</v>
      </c>
      <c r="K59" s="56" t="s">
        <v>84</v>
      </c>
    </row>
    <row r="60" spans="1:11" x14ac:dyDescent="0.25">
      <c r="A60" s="6" t="s">
        <v>39</v>
      </c>
      <c r="B60" s="44" t="s">
        <v>189</v>
      </c>
      <c r="C60" s="2" t="s">
        <v>42</v>
      </c>
      <c r="D60" s="3">
        <v>71.33</v>
      </c>
      <c r="E60" s="11">
        <v>4900</v>
      </c>
      <c r="F60" s="12">
        <f t="shared" si="1"/>
        <v>349517</v>
      </c>
      <c r="G60" s="13">
        <v>4600</v>
      </c>
      <c r="H60" s="14">
        <f t="shared" si="2"/>
        <v>328118</v>
      </c>
      <c r="I60" s="10">
        <v>4200</v>
      </c>
      <c r="J60" s="15">
        <f t="shared" si="3"/>
        <v>299586</v>
      </c>
      <c r="K60" s="56" t="s">
        <v>84</v>
      </c>
    </row>
    <row r="61" spans="1:11" x14ac:dyDescent="0.25">
      <c r="A61" s="5" t="s">
        <v>58</v>
      </c>
      <c r="B61" s="43" t="s">
        <v>190</v>
      </c>
      <c r="C61" s="1" t="s">
        <v>60</v>
      </c>
      <c r="D61" s="1">
        <v>75.31</v>
      </c>
      <c r="E61" s="11">
        <v>4900</v>
      </c>
      <c r="F61" s="12">
        <f t="shared" si="1"/>
        <v>369019</v>
      </c>
      <c r="G61" s="13">
        <v>4600</v>
      </c>
      <c r="H61" s="14">
        <f t="shared" si="2"/>
        <v>346426</v>
      </c>
      <c r="I61" s="10">
        <v>4200</v>
      </c>
      <c r="J61" s="15">
        <f t="shared" si="3"/>
        <v>316302</v>
      </c>
      <c r="K61" s="56" t="s">
        <v>84</v>
      </c>
    </row>
    <row r="62" spans="1:11" x14ac:dyDescent="0.25">
      <c r="A62" s="6" t="s">
        <v>58</v>
      </c>
      <c r="B62" s="44" t="s">
        <v>190</v>
      </c>
      <c r="C62" s="2" t="s">
        <v>63</v>
      </c>
      <c r="D62" s="2">
        <v>75.31</v>
      </c>
      <c r="E62" s="11">
        <v>4900</v>
      </c>
      <c r="F62" s="12">
        <f t="shared" si="1"/>
        <v>369019</v>
      </c>
      <c r="G62" s="13">
        <v>4600</v>
      </c>
      <c r="H62" s="14">
        <f t="shared" si="2"/>
        <v>346426</v>
      </c>
      <c r="I62" s="10">
        <v>4200</v>
      </c>
      <c r="J62" s="15">
        <f t="shared" si="3"/>
        <v>316302</v>
      </c>
      <c r="K62" s="56" t="s">
        <v>84</v>
      </c>
    </row>
    <row r="63" spans="1:11" x14ac:dyDescent="0.25">
      <c r="A63" s="50" t="s">
        <v>65</v>
      </c>
      <c r="B63" s="43" t="s">
        <v>190</v>
      </c>
      <c r="C63" s="51" t="s">
        <v>66</v>
      </c>
      <c r="D63" s="51">
        <v>77.599999999999994</v>
      </c>
      <c r="E63" s="11">
        <v>4900</v>
      </c>
      <c r="F63" s="12">
        <f t="shared" si="1"/>
        <v>380240</v>
      </c>
      <c r="G63" s="13">
        <v>4600</v>
      </c>
      <c r="H63" s="14">
        <f t="shared" si="2"/>
        <v>356960</v>
      </c>
      <c r="I63" s="10">
        <v>4200</v>
      </c>
      <c r="J63" s="15">
        <f t="shared" si="3"/>
        <v>325920</v>
      </c>
      <c r="K63" s="56" t="s">
        <v>84</v>
      </c>
    </row>
    <row r="64" spans="1:11" x14ac:dyDescent="0.25">
      <c r="A64" s="6" t="s">
        <v>65</v>
      </c>
      <c r="B64" s="44" t="s">
        <v>190</v>
      </c>
      <c r="C64" s="2" t="s">
        <v>70</v>
      </c>
      <c r="D64" s="2">
        <v>77.599999999999994</v>
      </c>
      <c r="E64" s="11">
        <v>4900</v>
      </c>
      <c r="F64" s="12">
        <f t="shared" si="1"/>
        <v>380240</v>
      </c>
      <c r="G64" s="13">
        <v>4600</v>
      </c>
      <c r="H64" s="14">
        <f t="shared" si="2"/>
        <v>356960</v>
      </c>
      <c r="I64" s="10">
        <v>4200</v>
      </c>
      <c r="J64" s="15">
        <f t="shared" si="3"/>
        <v>325920</v>
      </c>
      <c r="K64" s="56" t="s">
        <v>84</v>
      </c>
    </row>
    <row r="65" spans="1:14" x14ac:dyDescent="0.25">
      <c r="A65" s="5" t="s">
        <v>5</v>
      </c>
      <c r="B65" s="43" t="s">
        <v>189</v>
      </c>
      <c r="C65" s="1" t="s">
        <v>17</v>
      </c>
      <c r="D65" s="1">
        <v>87.84</v>
      </c>
      <c r="E65" s="11">
        <v>4900</v>
      </c>
      <c r="F65" s="12">
        <f t="shared" si="1"/>
        <v>430416</v>
      </c>
      <c r="G65" s="13">
        <v>4600</v>
      </c>
      <c r="H65" s="14">
        <f t="shared" si="2"/>
        <v>404064</v>
      </c>
      <c r="I65" s="10">
        <v>4200</v>
      </c>
      <c r="J65" s="15">
        <f t="shared" si="3"/>
        <v>368928</v>
      </c>
      <c r="K65" s="56" t="s">
        <v>84</v>
      </c>
    </row>
    <row r="66" spans="1:14" x14ac:dyDescent="0.25">
      <c r="A66" s="6" t="s">
        <v>5</v>
      </c>
      <c r="B66" s="44" t="s">
        <v>189</v>
      </c>
      <c r="C66" s="2" t="s">
        <v>18</v>
      </c>
      <c r="D66" s="2">
        <v>96.08</v>
      </c>
      <c r="E66" s="11">
        <v>4900</v>
      </c>
      <c r="F66" s="12">
        <f t="shared" si="1"/>
        <v>470792</v>
      </c>
      <c r="G66" s="13">
        <v>4600</v>
      </c>
      <c r="H66" s="14">
        <f t="shared" si="2"/>
        <v>441968</v>
      </c>
      <c r="I66" s="10">
        <v>4200</v>
      </c>
      <c r="J66" s="15">
        <f t="shared" si="3"/>
        <v>403536</v>
      </c>
      <c r="K66" s="57" t="s">
        <v>89</v>
      </c>
    </row>
    <row r="67" spans="1:14" x14ac:dyDescent="0.25">
      <c r="A67" s="50" t="s">
        <v>58</v>
      </c>
      <c r="B67" s="43" t="s">
        <v>190</v>
      </c>
      <c r="C67" s="51" t="s">
        <v>59</v>
      </c>
      <c r="D67" s="51">
        <v>101.89</v>
      </c>
      <c r="E67" s="11">
        <v>4900</v>
      </c>
      <c r="F67" s="12">
        <f t="shared" si="1"/>
        <v>499261</v>
      </c>
      <c r="G67" s="13">
        <v>4600</v>
      </c>
      <c r="H67" s="14">
        <f t="shared" si="2"/>
        <v>468694</v>
      </c>
      <c r="I67" s="10">
        <v>4200</v>
      </c>
      <c r="J67" s="15">
        <f t="shared" si="3"/>
        <v>427938</v>
      </c>
      <c r="K67" s="56" t="s">
        <v>84</v>
      </c>
    </row>
    <row r="68" spans="1:14" x14ac:dyDescent="0.25">
      <c r="A68" s="48" t="s">
        <v>58</v>
      </c>
      <c r="B68" s="46" t="s">
        <v>190</v>
      </c>
      <c r="C68" s="49" t="s">
        <v>62</v>
      </c>
      <c r="D68" s="49">
        <v>101.89</v>
      </c>
      <c r="E68" s="11">
        <v>4900</v>
      </c>
      <c r="F68" s="12">
        <f t="shared" si="1"/>
        <v>499261</v>
      </c>
      <c r="G68" s="13">
        <v>4600</v>
      </c>
      <c r="H68" s="14">
        <f t="shared" si="2"/>
        <v>468694</v>
      </c>
      <c r="I68" s="10">
        <v>4200</v>
      </c>
      <c r="J68" s="15">
        <f t="shared" si="3"/>
        <v>427938</v>
      </c>
      <c r="K68" s="56" t="s">
        <v>84</v>
      </c>
    </row>
    <row r="69" spans="1:14" x14ac:dyDescent="0.25">
      <c r="A69" s="50" t="s">
        <v>58</v>
      </c>
      <c r="B69" s="43" t="s">
        <v>190</v>
      </c>
      <c r="C69" s="51" t="s">
        <v>61</v>
      </c>
      <c r="D69" s="51">
        <v>116.82</v>
      </c>
      <c r="E69" s="11">
        <v>4900</v>
      </c>
      <c r="F69" s="12">
        <f t="shared" si="1"/>
        <v>572418</v>
      </c>
      <c r="G69" s="13">
        <v>4600</v>
      </c>
      <c r="H69" s="14">
        <f t="shared" si="2"/>
        <v>537372</v>
      </c>
      <c r="I69" s="10">
        <v>4200</v>
      </c>
      <c r="J69" s="15">
        <f t="shared" si="3"/>
        <v>490644</v>
      </c>
      <c r="K69" s="56" t="s">
        <v>84</v>
      </c>
    </row>
    <row r="70" spans="1:14" x14ac:dyDescent="0.25">
      <c r="A70" s="52" t="s">
        <v>58</v>
      </c>
      <c r="B70" s="54" t="s">
        <v>190</v>
      </c>
      <c r="C70" s="53" t="s">
        <v>64</v>
      </c>
      <c r="D70" s="53">
        <v>116.82</v>
      </c>
      <c r="E70" s="11">
        <v>4900</v>
      </c>
      <c r="F70" s="12">
        <f t="shared" si="1"/>
        <v>572418</v>
      </c>
      <c r="G70" s="13">
        <v>4600</v>
      </c>
      <c r="H70" s="14">
        <f t="shared" si="2"/>
        <v>537372</v>
      </c>
      <c r="I70" s="10">
        <v>4200</v>
      </c>
      <c r="J70" s="55">
        <f t="shared" si="3"/>
        <v>490644</v>
      </c>
      <c r="K70" s="58" t="s">
        <v>84</v>
      </c>
    </row>
    <row r="71" spans="1:14" x14ac:dyDescent="0.25">
      <c r="I71" s="40"/>
    </row>
    <row r="72" spans="1:14" x14ac:dyDescent="0.25">
      <c r="F72" s="10"/>
    </row>
    <row r="73" spans="1:14" x14ac:dyDescent="0.25">
      <c r="A73" s="16"/>
      <c r="B73" s="16"/>
      <c r="C73" s="17"/>
      <c r="D73" s="16"/>
      <c r="E73" s="16"/>
      <c r="F73" s="16"/>
      <c r="G73" s="17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35"/>
      <c r="E74" s="19"/>
      <c r="F74" s="19"/>
      <c r="G74" s="33"/>
      <c r="I74" s="16"/>
      <c r="J74" s="16"/>
      <c r="K74" s="16"/>
      <c r="L74" s="35"/>
      <c r="M74" s="36"/>
      <c r="N74" s="33"/>
    </row>
    <row r="75" spans="1:14" x14ac:dyDescent="0.25">
      <c r="A75" s="16"/>
      <c r="B75" s="16"/>
      <c r="C75" s="16"/>
      <c r="D75" s="35"/>
      <c r="E75" s="19"/>
      <c r="F75" s="19"/>
      <c r="G75" s="33"/>
      <c r="I75" s="16"/>
      <c r="J75" s="16"/>
      <c r="K75" s="16"/>
      <c r="L75" s="35"/>
      <c r="M75" s="36"/>
      <c r="N75" s="33"/>
    </row>
    <row r="76" spans="1:14" x14ac:dyDescent="0.25">
      <c r="A76" s="16"/>
      <c r="B76" s="16"/>
      <c r="C76" s="16"/>
      <c r="D76" s="35"/>
      <c r="E76" s="19"/>
      <c r="F76" s="19"/>
      <c r="G76" s="34"/>
      <c r="I76" s="16"/>
      <c r="J76" s="16"/>
      <c r="K76" s="16"/>
      <c r="L76" s="35"/>
      <c r="M76" s="36"/>
      <c r="N76" s="33"/>
    </row>
    <row r="77" spans="1:14" x14ac:dyDescent="0.25">
      <c r="A77" s="16"/>
      <c r="B77" s="16"/>
      <c r="C77" s="16"/>
      <c r="D77" s="35"/>
      <c r="E77" s="19"/>
      <c r="F77" s="19"/>
      <c r="G77" s="33"/>
      <c r="I77" s="16"/>
      <c r="J77" s="16"/>
      <c r="K77" s="16"/>
      <c r="L77" s="35"/>
      <c r="M77" s="36"/>
      <c r="N77" s="33"/>
    </row>
    <row r="78" spans="1:14" x14ac:dyDescent="0.25">
      <c r="A78" s="16"/>
      <c r="B78" s="16"/>
      <c r="C78" s="16"/>
      <c r="D78" s="35"/>
      <c r="E78" s="19"/>
      <c r="F78" s="19"/>
      <c r="G78" s="33"/>
      <c r="I78" s="16"/>
      <c r="J78" s="16"/>
      <c r="K78" s="16"/>
      <c r="L78" s="35"/>
      <c r="M78" s="36"/>
      <c r="N78" s="33"/>
    </row>
    <row r="79" spans="1:14" x14ac:dyDescent="0.25">
      <c r="A79" s="16"/>
      <c r="B79" s="16"/>
      <c r="C79" s="16"/>
      <c r="D79" s="35"/>
      <c r="E79" s="19"/>
      <c r="F79" s="19"/>
      <c r="G79" s="33"/>
      <c r="I79" s="16"/>
      <c r="J79" s="16"/>
      <c r="K79" s="16"/>
      <c r="L79" s="35"/>
      <c r="M79" s="36"/>
      <c r="N79" s="33"/>
    </row>
    <row r="80" spans="1:14" x14ac:dyDescent="0.25">
      <c r="A80" s="16"/>
      <c r="B80" s="16"/>
      <c r="C80" s="16"/>
      <c r="D80" s="35"/>
      <c r="E80" s="19"/>
      <c r="F80" s="19"/>
      <c r="G80" s="33"/>
      <c r="I80" s="16"/>
      <c r="J80" s="16"/>
      <c r="K80" s="16"/>
      <c r="L80" s="35"/>
      <c r="M80" s="36"/>
      <c r="N80" s="33"/>
    </row>
    <row r="81" spans="1:14" x14ac:dyDescent="0.25">
      <c r="A81" s="16"/>
      <c r="B81" s="16"/>
      <c r="C81" s="16"/>
      <c r="D81" s="35"/>
      <c r="E81" s="19"/>
      <c r="F81" s="19"/>
      <c r="G81" s="33"/>
      <c r="I81" s="16"/>
      <c r="J81" s="16"/>
      <c r="K81" s="22"/>
      <c r="L81" s="35"/>
      <c r="M81" s="36"/>
      <c r="N81" s="33"/>
    </row>
    <row r="82" spans="1:14" x14ac:dyDescent="0.25">
      <c r="A82" s="16"/>
      <c r="B82" s="16"/>
      <c r="C82" s="16"/>
      <c r="D82" s="35"/>
      <c r="E82" s="19"/>
      <c r="F82" s="19"/>
      <c r="G82" s="33"/>
      <c r="I82" s="16"/>
      <c r="J82" s="16"/>
      <c r="K82" s="22"/>
      <c r="L82" s="35"/>
      <c r="M82" s="36"/>
      <c r="N82" s="33"/>
    </row>
    <row r="83" spans="1:14" x14ac:dyDescent="0.25">
      <c r="A83" s="16"/>
      <c r="B83" s="16"/>
      <c r="C83" s="16"/>
      <c r="D83" s="35"/>
      <c r="E83" s="19"/>
      <c r="F83" s="19"/>
      <c r="G83" s="33"/>
      <c r="I83" s="16"/>
      <c r="J83" s="16"/>
      <c r="K83" s="22"/>
      <c r="L83" s="35"/>
      <c r="M83" s="36"/>
      <c r="N83" s="33"/>
    </row>
    <row r="84" spans="1:14" x14ac:dyDescent="0.25">
      <c r="A84" s="16"/>
      <c r="B84" s="16"/>
      <c r="C84" s="16"/>
      <c r="D84" s="35"/>
      <c r="E84" s="19"/>
      <c r="F84" s="19"/>
      <c r="G84" s="33"/>
      <c r="I84" s="16"/>
      <c r="J84" s="16"/>
      <c r="K84" s="22"/>
      <c r="L84" s="35"/>
      <c r="M84" s="36"/>
      <c r="N84" s="33"/>
    </row>
    <row r="85" spans="1:14" x14ac:dyDescent="0.25">
      <c r="A85" s="16"/>
      <c r="B85" s="16"/>
      <c r="C85" s="16"/>
      <c r="D85" s="35"/>
      <c r="E85" s="19"/>
      <c r="F85" s="19"/>
      <c r="G85" s="33"/>
      <c r="I85" s="16"/>
      <c r="J85" s="16"/>
      <c r="K85" s="16"/>
      <c r="L85" s="35"/>
      <c r="M85" s="36"/>
      <c r="N85" s="33"/>
    </row>
    <row r="86" spans="1:14" x14ac:dyDescent="0.25">
      <c r="A86" s="16"/>
      <c r="B86" s="16"/>
      <c r="C86" s="16"/>
      <c r="D86" s="35"/>
      <c r="E86" s="19"/>
      <c r="F86" s="19"/>
      <c r="G86" s="34"/>
      <c r="I86" s="16"/>
      <c r="J86" s="16"/>
      <c r="K86" s="16"/>
      <c r="L86" s="35"/>
      <c r="M86" s="36"/>
      <c r="N86" s="33"/>
    </row>
    <row r="87" spans="1:14" x14ac:dyDescent="0.25">
      <c r="A87" s="16"/>
      <c r="B87" s="16"/>
      <c r="C87" s="16"/>
      <c r="D87" s="35"/>
      <c r="E87" s="19"/>
      <c r="F87" s="19"/>
      <c r="G87" s="33"/>
      <c r="I87" s="16"/>
      <c r="J87" s="16"/>
      <c r="K87" s="16"/>
      <c r="L87" s="35"/>
      <c r="M87" s="36"/>
      <c r="N87" s="33"/>
    </row>
    <row r="88" spans="1:14" x14ac:dyDescent="0.25">
      <c r="A88" s="16"/>
      <c r="B88" s="16"/>
      <c r="C88" s="16"/>
      <c r="D88" s="35"/>
      <c r="E88" s="19"/>
      <c r="F88" s="19"/>
      <c r="G88" s="33"/>
      <c r="I88" s="16"/>
      <c r="J88" s="16"/>
      <c r="K88" s="16"/>
      <c r="L88" s="35"/>
      <c r="M88" s="36"/>
      <c r="N88" s="33"/>
    </row>
    <row r="89" spans="1:14" x14ac:dyDescent="0.25">
      <c r="A89" s="16"/>
      <c r="B89" s="16"/>
      <c r="C89" s="16"/>
      <c r="D89" s="35"/>
      <c r="E89" s="19"/>
      <c r="F89" s="19"/>
      <c r="G89" s="33"/>
      <c r="I89" s="16"/>
      <c r="J89" s="16"/>
      <c r="K89" s="16"/>
      <c r="L89" s="35"/>
      <c r="M89" s="36"/>
      <c r="N89" s="33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7"/>
      <c r="E93" s="16"/>
      <c r="F93" s="16"/>
      <c r="G93" s="17"/>
      <c r="H93" s="16"/>
      <c r="I93" s="16"/>
      <c r="J93" s="16"/>
      <c r="K93" s="17"/>
      <c r="L93" s="16"/>
      <c r="M93" s="16"/>
      <c r="N93" s="17"/>
    </row>
    <row r="94" spans="1:14" x14ac:dyDescent="0.25">
      <c r="A94" s="16"/>
      <c r="B94" s="16"/>
      <c r="C94" s="16"/>
      <c r="D94" s="16"/>
      <c r="E94" s="16"/>
      <c r="F94" s="19"/>
      <c r="G94" s="34"/>
      <c r="H94" s="16"/>
      <c r="I94" s="16"/>
      <c r="J94" s="16"/>
      <c r="K94" s="16"/>
      <c r="L94" s="16"/>
      <c r="M94" s="36"/>
      <c r="N94" s="33"/>
    </row>
    <row r="95" spans="1:14" x14ac:dyDescent="0.25">
      <c r="A95" s="16"/>
      <c r="B95" s="16"/>
      <c r="C95" s="16"/>
      <c r="D95" s="16"/>
      <c r="E95" s="16"/>
      <c r="F95" s="19"/>
      <c r="G95" s="33"/>
      <c r="H95" s="16"/>
      <c r="I95" s="16"/>
      <c r="J95" s="16"/>
      <c r="K95" s="16"/>
      <c r="L95" s="16"/>
      <c r="M95" s="36"/>
      <c r="N95" s="33"/>
    </row>
    <row r="96" spans="1:14" x14ac:dyDescent="0.25">
      <c r="A96" s="16"/>
      <c r="B96" s="16"/>
      <c r="C96" s="16"/>
      <c r="D96" s="16"/>
      <c r="E96" s="16"/>
      <c r="F96" s="19"/>
      <c r="G96" s="33"/>
      <c r="H96" s="16"/>
      <c r="I96" s="16"/>
      <c r="J96" s="16"/>
      <c r="K96" s="16"/>
      <c r="L96" s="16"/>
      <c r="M96" s="36"/>
      <c r="N96" s="33"/>
    </row>
    <row r="97" spans="1:14" x14ac:dyDescent="0.25">
      <c r="A97" s="16"/>
      <c r="B97" s="16"/>
      <c r="C97" s="16"/>
      <c r="D97" s="16"/>
      <c r="E97" s="16"/>
      <c r="F97" s="19"/>
      <c r="G97" s="33"/>
      <c r="H97" s="16"/>
      <c r="I97" s="16"/>
      <c r="J97" s="16"/>
      <c r="K97" s="16"/>
      <c r="L97" s="16"/>
      <c r="M97" s="36"/>
      <c r="N97" s="33"/>
    </row>
    <row r="98" spans="1:14" x14ac:dyDescent="0.25">
      <c r="A98" s="16"/>
      <c r="B98" s="16"/>
      <c r="C98" s="16"/>
      <c r="D98" s="16"/>
      <c r="E98" s="16"/>
      <c r="F98" s="19"/>
      <c r="G98" s="33"/>
      <c r="H98" s="16"/>
      <c r="I98" s="16"/>
      <c r="J98" s="16"/>
      <c r="K98" s="16"/>
      <c r="L98" s="16"/>
      <c r="M98" s="36"/>
      <c r="N98" s="33"/>
    </row>
    <row r="99" spans="1:14" x14ac:dyDescent="0.25">
      <c r="A99" s="16"/>
      <c r="B99" s="16"/>
      <c r="C99" s="16"/>
      <c r="D99" s="16"/>
      <c r="E99" s="16"/>
      <c r="F99" s="19"/>
      <c r="G99" s="33"/>
      <c r="H99" s="16"/>
      <c r="I99" s="16"/>
      <c r="J99" s="16"/>
      <c r="K99" s="16"/>
      <c r="L99" s="16"/>
      <c r="M99" s="36"/>
      <c r="N99" s="33"/>
    </row>
    <row r="100" spans="1:14" x14ac:dyDescent="0.25">
      <c r="A100" s="16"/>
      <c r="B100" s="16"/>
      <c r="C100" s="16"/>
      <c r="D100" s="16"/>
      <c r="E100" s="16"/>
      <c r="F100" s="19"/>
      <c r="G100" s="33"/>
      <c r="H100" s="16"/>
      <c r="I100" s="16"/>
      <c r="J100" s="16"/>
      <c r="K100" s="16"/>
      <c r="L100" s="16"/>
      <c r="M100" s="36"/>
      <c r="N100" s="33"/>
    </row>
    <row r="101" spans="1:14" x14ac:dyDescent="0.25">
      <c r="A101" s="16"/>
      <c r="B101" s="16"/>
      <c r="C101" s="16"/>
      <c r="D101" s="16"/>
      <c r="E101" s="16"/>
      <c r="F101" s="19"/>
      <c r="G101" s="33"/>
      <c r="H101" s="16"/>
      <c r="I101" s="16"/>
      <c r="J101" s="16"/>
      <c r="K101" s="16"/>
      <c r="L101" s="16"/>
      <c r="M101" s="36"/>
      <c r="N101" s="33"/>
    </row>
    <row r="102" spans="1:14" x14ac:dyDescent="0.25">
      <c r="A102" s="16"/>
      <c r="B102" s="16"/>
      <c r="C102" s="16"/>
      <c r="D102" s="16"/>
      <c r="E102" s="16"/>
      <c r="F102" s="19"/>
      <c r="G102" s="33"/>
      <c r="H102" s="16"/>
      <c r="I102" s="16"/>
      <c r="J102" s="16"/>
      <c r="K102" s="16"/>
      <c r="L102" s="16"/>
      <c r="M102" s="36"/>
      <c r="N102" s="33"/>
    </row>
    <row r="103" spans="1:14" x14ac:dyDescent="0.25">
      <c r="A103" s="16"/>
      <c r="B103" s="16"/>
      <c r="C103" s="16"/>
      <c r="D103" s="16"/>
      <c r="E103" s="16"/>
      <c r="F103" s="19"/>
      <c r="G103" s="33"/>
      <c r="H103" s="16"/>
      <c r="I103" s="16"/>
      <c r="J103" s="16"/>
      <c r="K103" s="16"/>
      <c r="L103" s="16"/>
      <c r="M103" s="36"/>
      <c r="N103" s="33"/>
    </row>
    <row r="104" spans="1:14" x14ac:dyDescent="0.25">
      <c r="A104" s="16"/>
      <c r="B104" s="16"/>
      <c r="C104" s="16"/>
      <c r="D104" s="16"/>
      <c r="E104" s="16"/>
      <c r="F104" s="19"/>
      <c r="G104" s="33"/>
      <c r="H104" s="16"/>
      <c r="I104" s="16"/>
      <c r="J104" s="16"/>
      <c r="K104" s="16"/>
      <c r="L104" s="16"/>
      <c r="M104" s="36"/>
      <c r="N104" s="33"/>
    </row>
    <row r="105" spans="1:14" x14ac:dyDescent="0.25">
      <c r="A105" s="16"/>
      <c r="B105" s="16"/>
      <c r="C105" s="16"/>
      <c r="D105" s="16"/>
      <c r="E105" s="16"/>
      <c r="F105" s="19"/>
      <c r="G105" s="33"/>
      <c r="H105" s="16"/>
      <c r="I105" s="16"/>
      <c r="J105" s="16"/>
      <c r="K105" s="16"/>
      <c r="L105" s="16"/>
      <c r="M105" s="36"/>
      <c r="N105" s="33"/>
    </row>
    <row r="106" spans="1:14" x14ac:dyDescent="0.25">
      <c r="A106" s="16"/>
      <c r="B106" s="16"/>
      <c r="C106" s="16"/>
      <c r="D106" s="16"/>
      <c r="E106" s="16"/>
      <c r="F106" s="19"/>
      <c r="G106" s="33"/>
      <c r="H106" s="16"/>
      <c r="I106" s="16"/>
      <c r="J106" s="16"/>
      <c r="K106" s="16"/>
      <c r="L106" s="16"/>
      <c r="M106" s="36"/>
      <c r="N106" s="33"/>
    </row>
    <row r="107" spans="1:14" x14ac:dyDescent="0.25">
      <c r="A107" s="16"/>
      <c r="B107" s="16"/>
      <c r="C107" s="16"/>
      <c r="D107" s="16"/>
      <c r="E107" s="16"/>
      <c r="F107" s="19"/>
      <c r="G107" s="33"/>
      <c r="H107" s="16"/>
      <c r="I107" s="16"/>
      <c r="J107" s="16"/>
      <c r="K107" s="16"/>
      <c r="L107" s="16"/>
      <c r="M107" s="36"/>
      <c r="N107" s="33"/>
    </row>
    <row r="108" spans="1:14" x14ac:dyDescent="0.25">
      <c r="A108" s="16"/>
      <c r="B108" s="16"/>
      <c r="C108" s="16"/>
      <c r="D108" s="16"/>
      <c r="E108" s="16"/>
      <c r="F108" s="19"/>
      <c r="G108" s="33"/>
      <c r="H108" s="16"/>
      <c r="I108" s="16"/>
      <c r="J108" s="16"/>
      <c r="K108" s="16"/>
      <c r="L108" s="16"/>
      <c r="M108" s="36"/>
      <c r="N108" s="33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9"/>
      <c r="N109" s="33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7"/>
      <c r="E112" s="16"/>
      <c r="F112" s="16"/>
      <c r="G112" s="16"/>
      <c r="H112" s="17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35"/>
      <c r="F113" s="23"/>
      <c r="G113" s="24"/>
      <c r="H113" s="33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35"/>
      <c r="F114" s="23"/>
      <c r="G114" s="24"/>
      <c r="H114" s="33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35"/>
      <c r="F115" s="23"/>
      <c r="G115" s="24"/>
      <c r="H115" s="33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35"/>
      <c r="F116" s="23"/>
      <c r="G116" s="24"/>
      <c r="H116" s="33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35"/>
      <c r="F117" s="23"/>
      <c r="G117" s="24"/>
      <c r="H117" s="33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35"/>
      <c r="F118" s="23"/>
      <c r="G118" s="24"/>
      <c r="H118" s="33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35"/>
      <c r="F119" s="23"/>
      <c r="G119" s="24"/>
      <c r="H119" s="33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35"/>
      <c r="F120" s="23"/>
      <c r="G120" s="24"/>
      <c r="H120" s="33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35"/>
      <c r="F121" s="23"/>
      <c r="G121" s="24"/>
      <c r="H121" s="33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22"/>
      <c r="E122" s="35"/>
      <c r="F122" s="23"/>
      <c r="G122" s="24"/>
      <c r="H122" s="33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7"/>
      <c r="E125" s="16"/>
      <c r="F125" s="16"/>
      <c r="G125" s="17"/>
      <c r="H125" s="17"/>
      <c r="I125" s="16"/>
      <c r="J125" s="16"/>
      <c r="K125" s="17"/>
      <c r="L125" s="16"/>
      <c r="M125" s="16"/>
      <c r="N125" s="17"/>
    </row>
    <row r="126" spans="1:14" x14ac:dyDescent="0.25">
      <c r="A126" s="16"/>
      <c r="B126" s="16"/>
      <c r="C126" s="16"/>
      <c r="D126" s="22"/>
      <c r="E126" s="16"/>
      <c r="F126" s="19"/>
      <c r="G126" s="33"/>
      <c r="H126" s="37"/>
      <c r="I126" s="16"/>
      <c r="J126" s="16"/>
      <c r="K126" s="22"/>
      <c r="L126" s="35"/>
      <c r="M126" s="19"/>
      <c r="N126" s="33"/>
    </row>
    <row r="127" spans="1:14" x14ac:dyDescent="0.25">
      <c r="A127" s="16"/>
      <c r="B127" s="16"/>
      <c r="C127" s="16"/>
      <c r="D127" s="22"/>
      <c r="E127" s="16"/>
      <c r="F127" s="19"/>
      <c r="G127" s="33"/>
      <c r="H127" s="37"/>
      <c r="I127" s="16"/>
      <c r="J127" s="16"/>
      <c r="K127" s="22"/>
      <c r="L127" s="35"/>
      <c r="M127" s="19"/>
      <c r="N127" s="33"/>
    </row>
    <row r="128" spans="1:14" x14ac:dyDescent="0.25">
      <c r="A128" s="16"/>
      <c r="B128" s="16"/>
      <c r="C128" s="16"/>
      <c r="D128" s="22"/>
      <c r="E128" s="16"/>
      <c r="F128" s="19"/>
      <c r="G128" s="33"/>
      <c r="H128" s="37"/>
      <c r="I128" s="16"/>
      <c r="J128" s="16"/>
      <c r="K128" s="22"/>
      <c r="L128" s="35"/>
      <c r="M128" s="19"/>
      <c r="N128" s="33"/>
    </row>
    <row r="129" spans="1:14" x14ac:dyDescent="0.25">
      <c r="A129" s="16"/>
      <c r="B129" s="16"/>
      <c r="C129" s="16"/>
      <c r="D129" s="22"/>
      <c r="E129" s="16"/>
      <c r="F129" s="19"/>
      <c r="G129" s="33"/>
      <c r="H129" s="37"/>
      <c r="I129" s="16"/>
      <c r="J129" s="16"/>
      <c r="K129" s="22"/>
      <c r="L129" s="35"/>
      <c r="M129" s="19"/>
      <c r="N129" s="33"/>
    </row>
    <row r="130" spans="1:14" x14ac:dyDescent="0.25">
      <c r="A130" s="16"/>
      <c r="B130" s="16"/>
      <c r="C130" s="16"/>
      <c r="D130" s="22"/>
      <c r="E130" s="16"/>
      <c r="F130" s="19"/>
      <c r="G130" s="33"/>
      <c r="H130" s="37"/>
      <c r="I130" s="16"/>
      <c r="J130" s="16"/>
      <c r="K130" s="22"/>
      <c r="L130" s="35"/>
      <c r="M130" s="19"/>
      <c r="N130" s="33"/>
    </row>
    <row r="131" spans="1:14" x14ac:dyDescent="0.25">
      <c r="A131" s="16"/>
      <c r="B131" s="16"/>
      <c r="C131" s="16"/>
      <c r="D131" s="22"/>
      <c r="E131" s="16"/>
      <c r="F131" s="19"/>
      <c r="G131" s="33"/>
      <c r="H131" s="37"/>
      <c r="I131" s="16"/>
      <c r="J131" s="16"/>
      <c r="K131" s="22"/>
      <c r="L131" s="35"/>
      <c r="M131" s="19"/>
      <c r="N131" s="33"/>
    </row>
    <row r="132" spans="1:14" x14ac:dyDescent="0.25">
      <c r="A132" s="16"/>
      <c r="B132" s="16"/>
      <c r="C132" s="16"/>
      <c r="D132" s="22"/>
      <c r="E132" s="16"/>
      <c r="F132" s="19"/>
      <c r="G132" s="33"/>
      <c r="H132" s="37"/>
      <c r="I132" s="16"/>
      <c r="J132" s="16"/>
      <c r="K132" s="22"/>
      <c r="L132" s="35"/>
      <c r="M132" s="19"/>
      <c r="N132" s="33"/>
    </row>
    <row r="133" spans="1:14" x14ac:dyDescent="0.25">
      <c r="A133" s="16"/>
      <c r="B133" s="16"/>
      <c r="C133" s="16"/>
      <c r="D133" s="22"/>
      <c r="E133" s="16"/>
      <c r="F133" s="19"/>
      <c r="G133" s="33"/>
      <c r="H133" s="37"/>
      <c r="I133" s="16"/>
      <c r="J133" s="16"/>
      <c r="K133" s="22"/>
      <c r="L133" s="35"/>
      <c r="M133" s="19"/>
      <c r="N133" s="34"/>
    </row>
    <row r="134" spans="1:14" x14ac:dyDescent="0.25">
      <c r="A134" s="16"/>
      <c r="B134" s="16"/>
      <c r="C134" s="16"/>
      <c r="D134" s="22"/>
      <c r="E134" s="16"/>
      <c r="F134" s="19"/>
      <c r="G134" s="34"/>
      <c r="H134" s="37"/>
      <c r="I134" s="16"/>
      <c r="J134" s="16"/>
      <c r="K134" s="22"/>
      <c r="L134" s="35"/>
      <c r="M134" s="19"/>
      <c r="N134" s="34"/>
    </row>
    <row r="135" spans="1:14" x14ac:dyDescent="0.25">
      <c r="A135" s="16"/>
      <c r="B135" s="16"/>
      <c r="C135" s="16"/>
      <c r="D135" s="22"/>
      <c r="E135" s="16"/>
      <c r="F135" s="19"/>
      <c r="G135" s="34"/>
      <c r="H135" s="37"/>
      <c r="I135" s="16"/>
      <c r="J135" s="16"/>
      <c r="K135" s="22"/>
      <c r="L135" s="35"/>
      <c r="M135" s="19"/>
      <c r="N135" s="33"/>
    </row>
    <row r="136" spans="1:14" x14ac:dyDescent="0.25">
      <c r="A136" s="16"/>
      <c r="B136" s="16"/>
      <c r="C136" s="16"/>
      <c r="D136" s="22"/>
      <c r="E136" s="16"/>
      <c r="F136" s="19"/>
      <c r="G136" s="33"/>
      <c r="H136" s="37"/>
      <c r="I136" s="16"/>
      <c r="J136" s="16"/>
      <c r="K136" s="22"/>
      <c r="L136" s="35"/>
      <c r="M136" s="19"/>
      <c r="N136" s="33"/>
    </row>
    <row r="137" spans="1:14" x14ac:dyDescent="0.25">
      <c r="A137" s="16"/>
      <c r="B137" s="16"/>
      <c r="C137" s="16"/>
      <c r="D137" s="22"/>
      <c r="E137" s="16"/>
      <c r="F137" s="19"/>
      <c r="G137" s="33"/>
      <c r="H137" s="37"/>
      <c r="I137" s="16"/>
      <c r="J137" s="16"/>
      <c r="K137" s="22"/>
      <c r="L137" s="35"/>
      <c r="M137" s="19"/>
      <c r="N137" s="33"/>
    </row>
    <row r="138" spans="1:14" x14ac:dyDescent="0.25">
      <c r="A138" s="16"/>
      <c r="B138" s="16"/>
      <c r="C138" s="16"/>
      <c r="D138" s="22"/>
      <c r="E138" s="16"/>
      <c r="F138" s="19"/>
      <c r="G138" s="33"/>
      <c r="H138" s="37"/>
      <c r="I138" s="16"/>
      <c r="J138" s="16"/>
      <c r="K138" s="16"/>
      <c r="L138" s="16"/>
      <c r="M138" s="16"/>
      <c r="N138" s="16"/>
    </row>
  </sheetData>
  <autoFilter ref="A6:K70" xr:uid="{1203A13C-EECA-6A4A-8DE8-FCF304D53497}">
    <sortState xmlns:xlrd2="http://schemas.microsoft.com/office/spreadsheetml/2017/richdata2" ref="A7:K70">
      <sortCondition ref="D6:D70"/>
    </sortState>
  </autoFilter>
  <mergeCells count="2">
    <mergeCell ref="A3:F3"/>
    <mergeCell ref="A2:F2"/>
  </mergeCells>
  <pageMargins left="0.31496062992125984" right="0" top="0" bottom="0" header="0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E22A-563D-C443-BB3D-D4B743328C6E}">
  <dimension ref="A2:F14"/>
  <sheetViews>
    <sheetView workbookViewId="0">
      <selection activeCell="C31" sqref="C31"/>
    </sheetView>
  </sheetViews>
  <sheetFormatPr defaultColWidth="11" defaultRowHeight="15.75" x14ac:dyDescent="0.25"/>
  <cols>
    <col min="1" max="1" width="16.875" customWidth="1"/>
    <col min="2" max="2" width="12.875" customWidth="1"/>
    <col min="3" max="3" width="12.125" customWidth="1"/>
    <col min="4" max="4" width="13" customWidth="1"/>
    <col min="5" max="5" width="13.5" customWidth="1"/>
    <col min="6" max="6" width="19" customWidth="1"/>
  </cols>
  <sheetData>
    <row r="2" spans="1:6" x14ac:dyDescent="0.25">
      <c r="A2" t="s">
        <v>191</v>
      </c>
    </row>
    <row r="4" spans="1:6" ht="31.5" x14ac:dyDescent="0.25">
      <c r="A4" s="16" t="s">
        <v>78</v>
      </c>
      <c r="B4" s="17" t="s">
        <v>79</v>
      </c>
      <c r="C4" s="16" t="s">
        <v>80</v>
      </c>
      <c r="D4" s="16" t="s">
        <v>81</v>
      </c>
      <c r="E4" s="16" t="s">
        <v>4</v>
      </c>
      <c r="F4" s="17" t="s">
        <v>82</v>
      </c>
    </row>
    <row r="5" spans="1:6" x14ac:dyDescent="0.25">
      <c r="A5" s="16" t="s">
        <v>148</v>
      </c>
      <c r="B5" s="16">
        <v>16.579999999999998</v>
      </c>
      <c r="C5" s="18">
        <v>0.6</v>
      </c>
      <c r="D5" s="23">
        <v>2800</v>
      </c>
      <c r="E5" s="24">
        <f>Table612[[#This Row],[POVRŠINA U m²]]*Table612[[#This Row],[CIJENA]]</f>
        <v>46423.999999999993</v>
      </c>
      <c r="F5" s="21" t="s">
        <v>89</v>
      </c>
    </row>
    <row r="6" spans="1:6" x14ac:dyDescent="0.25">
      <c r="A6" s="16" t="s">
        <v>149</v>
      </c>
      <c r="B6" s="16">
        <v>13.98</v>
      </c>
      <c r="C6" s="18">
        <v>0.6</v>
      </c>
      <c r="D6" s="23">
        <v>2800</v>
      </c>
      <c r="E6" s="24">
        <f>Table612[[#This Row],[POVRŠINA U m²]]*Table612[[#This Row],[CIJENA]]</f>
        <v>39144</v>
      </c>
      <c r="F6" s="20" t="s">
        <v>84</v>
      </c>
    </row>
    <row r="7" spans="1:6" x14ac:dyDescent="0.25">
      <c r="A7" s="16" t="s">
        <v>150</v>
      </c>
      <c r="B7" s="16">
        <v>13.98</v>
      </c>
      <c r="C7" s="18">
        <v>0.6</v>
      </c>
      <c r="D7" s="23">
        <v>2800</v>
      </c>
      <c r="E7" s="24">
        <f>Table612[[#This Row],[POVRŠINA U m²]]*Table612[[#This Row],[CIJENA]]</f>
        <v>39144</v>
      </c>
      <c r="F7" s="20" t="s">
        <v>84</v>
      </c>
    </row>
    <row r="8" spans="1:6" x14ac:dyDescent="0.25">
      <c r="A8" s="16" t="s">
        <v>151</v>
      </c>
      <c r="B8" s="16">
        <v>15.02</v>
      </c>
      <c r="C8" s="18">
        <v>0.6</v>
      </c>
      <c r="D8" s="23">
        <v>2800</v>
      </c>
      <c r="E8" s="24">
        <f>Table612[[#This Row],[POVRŠINA U m²]]*Table612[[#This Row],[CIJENA]]</f>
        <v>42056</v>
      </c>
      <c r="F8" s="20" t="s">
        <v>84</v>
      </c>
    </row>
    <row r="9" spans="1:6" x14ac:dyDescent="0.25">
      <c r="A9" s="16" t="s">
        <v>152</v>
      </c>
      <c r="B9" s="16">
        <v>14.56</v>
      </c>
      <c r="C9" s="18">
        <v>0.6</v>
      </c>
      <c r="D9" s="23">
        <v>2800</v>
      </c>
      <c r="E9" s="24">
        <f>Table612[[#This Row],[POVRŠINA U m²]]*Table612[[#This Row],[CIJENA]]</f>
        <v>40768</v>
      </c>
      <c r="F9" s="20" t="s">
        <v>84</v>
      </c>
    </row>
    <row r="10" spans="1:6" x14ac:dyDescent="0.25">
      <c r="A10" s="16" t="s">
        <v>153</v>
      </c>
      <c r="B10" s="16">
        <v>15.94</v>
      </c>
      <c r="C10" s="18">
        <v>0.6</v>
      </c>
      <c r="D10" s="23">
        <v>2800</v>
      </c>
      <c r="E10" s="24">
        <f>Table612[[#This Row],[POVRŠINA U m²]]*Table612[[#This Row],[CIJENA]]</f>
        <v>44632</v>
      </c>
      <c r="F10" s="20" t="s">
        <v>84</v>
      </c>
    </row>
    <row r="11" spans="1:6" x14ac:dyDescent="0.25">
      <c r="A11" s="16" t="s">
        <v>154</v>
      </c>
      <c r="B11" s="16">
        <v>13.44</v>
      </c>
      <c r="C11" s="18">
        <v>0.6</v>
      </c>
      <c r="D11" s="23">
        <v>2800</v>
      </c>
      <c r="E11" s="24">
        <f>Table612[[#This Row],[POVRŠINA U m²]]*Table612[[#This Row],[CIJENA]]</f>
        <v>37632</v>
      </c>
      <c r="F11" s="20" t="s">
        <v>84</v>
      </c>
    </row>
    <row r="12" spans="1:6" x14ac:dyDescent="0.25">
      <c r="A12" s="16" t="s">
        <v>155</v>
      </c>
      <c r="B12" s="16">
        <v>13.44</v>
      </c>
      <c r="C12" s="18">
        <v>0.6</v>
      </c>
      <c r="D12" s="23">
        <v>2800</v>
      </c>
      <c r="E12" s="24">
        <f>Table612[[#This Row],[POVRŠINA U m²]]*Table612[[#This Row],[CIJENA]]</f>
        <v>37632</v>
      </c>
      <c r="F12" s="20" t="s">
        <v>84</v>
      </c>
    </row>
    <row r="13" spans="1:6" x14ac:dyDescent="0.25">
      <c r="A13" s="16" t="s">
        <v>156</v>
      </c>
      <c r="B13" s="16">
        <v>14.44</v>
      </c>
      <c r="C13" s="18">
        <v>0.6</v>
      </c>
      <c r="D13" s="23">
        <v>2800</v>
      </c>
      <c r="E13" s="24">
        <f>Table612[[#This Row],[POVRŠINA U m²]]*Table612[[#This Row],[CIJENA]]</f>
        <v>40432</v>
      </c>
      <c r="F13" s="20" t="s">
        <v>84</v>
      </c>
    </row>
    <row r="14" spans="1:6" x14ac:dyDescent="0.25">
      <c r="A14" s="16" t="s">
        <v>157</v>
      </c>
      <c r="B14" s="22">
        <v>14</v>
      </c>
      <c r="C14" s="18">
        <v>0.6</v>
      </c>
      <c r="D14" s="23">
        <v>2800</v>
      </c>
      <c r="E14" s="24">
        <f>Table612[[#This Row],[POVRŠINA U m²]]*Table612[[#This Row],[CIJENA]]</f>
        <v>39200</v>
      </c>
      <c r="F14" s="20" t="s">
        <v>84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DC17-F3DD-0E46-BA86-FA0754D3D854}">
  <dimension ref="A3:F35"/>
  <sheetViews>
    <sheetView workbookViewId="0">
      <selection activeCell="A3" sqref="A3:F35"/>
    </sheetView>
  </sheetViews>
  <sheetFormatPr defaultColWidth="11" defaultRowHeight="15.75" x14ac:dyDescent="0.25"/>
  <cols>
    <col min="1" max="1" width="19" customWidth="1"/>
    <col min="2" max="2" width="12.5" customWidth="1"/>
    <col min="3" max="3" width="11.375" customWidth="1"/>
    <col min="4" max="4" width="20.375" customWidth="1"/>
    <col min="5" max="5" width="23.5" customWidth="1"/>
    <col min="6" max="6" width="19.5" customWidth="1"/>
  </cols>
  <sheetData>
    <row r="3" spans="1:6" ht="31.5" x14ac:dyDescent="0.25">
      <c r="A3" s="16" t="s">
        <v>78</v>
      </c>
      <c r="B3" s="17" t="s">
        <v>79</v>
      </c>
      <c r="C3" s="16" t="s">
        <v>80</v>
      </c>
      <c r="D3" s="16" t="s">
        <v>3</v>
      </c>
      <c r="E3" s="16" t="s">
        <v>4</v>
      </c>
      <c r="F3" s="17" t="s">
        <v>82</v>
      </c>
    </row>
    <row r="4" spans="1:6" x14ac:dyDescent="0.25">
      <c r="A4" s="16" t="s">
        <v>83</v>
      </c>
      <c r="B4" s="16">
        <v>27.02</v>
      </c>
      <c r="C4" s="18">
        <v>0.5</v>
      </c>
      <c r="D4" s="19">
        <v>2100</v>
      </c>
      <c r="E4" s="19">
        <f>Table210[[#This Row],[POVRŠINA U m²]]*Table210[[#This Row],[CIJENA/m2]]</f>
        <v>56742</v>
      </c>
      <c r="F4" s="20" t="s">
        <v>84</v>
      </c>
    </row>
    <row r="5" spans="1:6" x14ac:dyDescent="0.25">
      <c r="A5" s="16" t="s">
        <v>86</v>
      </c>
      <c r="B5" s="16">
        <v>14.58</v>
      </c>
      <c r="C5" s="18">
        <v>0.5</v>
      </c>
      <c r="D5" s="19">
        <v>2100</v>
      </c>
      <c r="E5" s="19">
        <f>Table210[[#This Row],[POVRŠINA U m²]]*Table210[[#This Row],[CIJENA/m2]]</f>
        <v>30618</v>
      </c>
      <c r="F5" s="20" t="s">
        <v>84</v>
      </c>
    </row>
    <row r="6" spans="1:6" x14ac:dyDescent="0.25">
      <c r="A6" s="16" t="s">
        <v>88</v>
      </c>
      <c r="B6" s="16">
        <v>12.04</v>
      </c>
      <c r="C6" s="18">
        <v>0.5</v>
      </c>
      <c r="D6" s="19">
        <v>2100</v>
      </c>
      <c r="E6" s="19">
        <f>Table210[[#This Row],[POVRŠINA U m²]]*Table210[[#This Row],[CIJENA/m2]]</f>
        <v>25284</v>
      </c>
      <c r="F6" s="21" t="s">
        <v>89</v>
      </c>
    </row>
    <row r="7" spans="1:6" x14ac:dyDescent="0.25">
      <c r="A7" s="16" t="s">
        <v>91</v>
      </c>
      <c r="B7" s="16">
        <v>12.04</v>
      </c>
      <c r="C7" s="18">
        <v>0.5</v>
      </c>
      <c r="D7" s="19">
        <v>2100</v>
      </c>
      <c r="E7" s="19">
        <f>Table210[[#This Row],[POVRŠINA U m²]]*Table210[[#This Row],[CIJENA/m2]]</f>
        <v>25284</v>
      </c>
      <c r="F7" s="20" t="s">
        <v>84</v>
      </c>
    </row>
    <row r="8" spans="1:6" x14ac:dyDescent="0.25">
      <c r="A8" s="16" t="s">
        <v>93</v>
      </c>
      <c r="B8" s="16">
        <v>12.04</v>
      </c>
      <c r="C8" s="18">
        <v>0.5</v>
      </c>
      <c r="D8" s="19">
        <v>2100</v>
      </c>
      <c r="E8" s="19">
        <f>Table210[[#This Row],[POVRŠINA U m²]]*Table210[[#This Row],[CIJENA/m2]]</f>
        <v>25284</v>
      </c>
      <c r="F8" s="20" t="s">
        <v>84</v>
      </c>
    </row>
    <row r="9" spans="1:6" x14ac:dyDescent="0.25">
      <c r="A9" s="16" t="s">
        <v>95</v>
      </c>
      <c r="B9" s="16">
        <v>12.04</v>
      </c>
      <c r="C9" s="18">
        <v>0.5</v>
      </c>
      <c r="D9" s="19">
        <v>2100</v>
      </c>
      <c r="E9" s="19">
        <f>Table210[[#This Row],[POVRŠINA U m²]]*Table210[[#This Row],[CIJENA/m2]]</f>
        <v>25284</v>
      </c>
      <c r="F9" s="20" t="s">
        <v>84</v>
      </c>
    </row>
    <row r="10" spans="1:6" x14ac:dyDescent="0.25">
      <c r="A10" s="16" t="s">
        <v>97</v>
      </c>
      <c r="B10" s="16">
        <v>14.58</v>
      </c>
      <c r="C10" s="18">
        <v>0.5</v>
      </c>
      <c r="D10" s="19">
        <v>2100</v>
      </c>
      <c r="E10" s="19">
        <f>Table210[[#This Row],[POVRŠINA U m²]]*Table210[[#This Row],[CIJENA/m2]]</f>
        <v>30618</v>
      </c>
      <c r="F10" s="20" t="s">
        <v>84</v>
      </c>
    </row>
    <row r="11" spans="1:6" x14ac:dyDescent="0.25">
      <c r="A11" s="16" t="s">
        <v>99</v>
      </c>
      <c r="B11" s="16">
        <v>27.02</v>
      </c>
      <c r="C11" s="18">
        <v>0.5</v>
      </c>
      <c r="D11" s="19">
        <v>2100</v>
      </c>
      <c r="E11" s="19">
        <f>Table210[[#This Row],[POVRŠINA U m²]]*Table210[[#This Row],[CIJENA/m2]]</f>
        <v>56742</v>
      </c>
      <c r="F11" s="20" t="s">
        <v>84</v>
      </c>
    </row>
    <row r="12" spans="1:6" x14ac:dyDescent="0.25">
      <c r="A12" s="16" t="s">
        <v>101</v>
      </c>
      <c r="B12" s="16">
        <v>15.9</v>
      </c>
      <c r="C12" s="18">
        <v>0.5</v>
      </c>
      <c r="D12" s="19">
        <v>2100</v>
      </c>
      <c r="E12" s="19">
        <f>Table210[[#This Row],[POVRŠINA U m²]]*Table210[[#This Row],[CIJENA/m2]]</f>
        <v>33390</v>
      </c>
      <c r="F12" s="20" t="s">
        <v>84</v>
      </c>
    </row>
    <row r="13" spans="1:6" x14ac:dyDescent="0.25">
      <c r="A13" s="16" t="s">
        <v>103</v>
      </c>
      <c r="B13" s="16">
        <v>15.93</v>
      </c>
      <c r="C13" s="18">
        <v>0.5</v>
      </c>
      <c r="D13" s="19">
        <v>2100</v>
      </c>
      <c r="E13" s="19">
        <f>Table210[[#This Row],[POVRŠINA U m²]]*Table210[[#This Row],[CIJENA/m2]]</f>
        <v>33453</v>
      </c>
      <c r="F13" s="20" t="s">
        <v>84</v>
      </c>
    </row>
    <row r="14" spans="1:6" x14ac:dyDescent="0.25">
      <c r="A14" s="16" t="s">
        <v>105</v>
      </c>
      <c r="B14" s="16">
        <v>14.58</v>
      </c>
      <c r="C14" s="18">
        <v>0.5</v>
      </c>
      <c r="D14" s="19">
        <v>2100</v>
      </c>
      <c r="E14" s="19">
        <f>Table210[[#This Row],[POVRŠINA U m²]]*Table210[[#This Row],[CIJENA/m2]]</f>
        <v>30618</v>
      </c>
      <c r="F14" s="20" t="s">
        <v>84</v>
      </c>
    </row>
    <row r="15" spans="1:6" x14ac:dyDescent="0.25">
      <c r="A15" s="16" t="s">
        <v>107</v>
      </c>
      <c r="B15" s="16">
        <v>14.58</v>
      </c>
      <c r="C15" s="18">
        <v>0.5</v>
      </c>
      <c r="D15" s="19">
        <v>2100</v>
      </c>
      <c r="E15" s="19">
        <f>Table210[[#This Row],[POVRŠINA U m²]]*Table210[[#This Row],[CIJENA/m2]]</f>
        <v>30618</v>
      </c>
      <c r="F15" s="20" t="s">
        <v>84</v>
      </c>
    </row>
    <row r="16" spans="1:6" x14ac:dyDescent="0.25">
      <c r="A16" s="16" t="s">
        <v>109</v>
      </c>
      <c r="B16" s="16">
        <v>17.28</v>
      </c>
      <c r="C16" s="18">
        <v>0.5</v>
      </c>
      <c r="D16" s="19">
        <v>2100</v>
      </c>
      <c r="E16" s="19">
        <f>Table210[[#This Row],[POVRŠINA U m²]]*Table210[[#This Row],[CIJENA/m2]]</f>
        <v>36288</v>
      </c>
      <c r="F16" s="21" t="s">
        <v>89</v>
      </c>
    </row>
    <row r="17" spans="1:6" x14ac:dyDescent="0.25">
      <c r="A17" s="16" t="s">
        <v>111</v>
      </c>
      <c r="B17" s="16">
        <v>16.64</v>
      </c>
      <c r="C17" s="18">
        <v>0.5</v>
      </c>
      <c r="D17" s="19">
        <v>2100</v>
      </c>
      <c r="E17" s="19">
        <f>Table210[[#This Row],[POVRŠINA U m²]]*Table210[[#This Row],[CIJENA/m2]]</f>
        <v>34944</v>
      </c>
      <c r="F17" s="20" t="s">
        <v>84</v>
      </c>
    </row>
    <row r="18" spans="1:6" x14ac:dyDescent="0.25">
      <c r="A18" s="16" t="s">
        <v>113</v>
      </c>
      <c r="B18" s="16">
        <v>14.04</v>
      </c>
      <c r="C18" s="18">
        <v>0.5</v>
      </c>
      <c r="D18" s="19">
        <v>2100</v>
      </c>
      <c r="E18" s="19">
        <f>Table210[[#This Row],[POVRŠINA U m²]]*Table210[[#This Row],[CIJENA/m2]]</f>
        <v>29484</v>
      </c>
      <c r="F18" s="20" t="s">
        <v>84</v>
      </c>
    </row>
    <row r="19" spans="1:6" x14ac:dyDescent="0.25">
      <c r="A19" s="16" t="s">
        <v>115</v>
      </c>
      <c r="B19" s="16">
        <v>14.04</v>
      </c>
      <c r="C19" s="18">
        <v>0.5</v>
      </c>
      <c r="D19" s="19">
        <v>2100</v>
      </c>
      <c r="E19" s="19">
        <f>Table210[[#This Row],[POVRŠINA U m²]]*Table210[[#This Row],[CIJENA/m2]]</f>
        <v>29484</v>
      </c>
      <c r="F19" s="20" t="s">
        <v>84</v>
      </c>
    </row>
    <row r="20" spans="1:6" x14ac:dyDescent="0.25">
      <c r="A20" s="16" t="s">
        <v>85</v>
      </c>
      <c r="B20" s="16">
        <v>15.34</v>
      </c>
      <c r="C20" s="26">
        <v>0.5</v>
      </c>
      <c r="D20" s="19">
        <v>2100</v>
      </c>
      <c r="E20" s="19">
        <f>Table210[[#This Row],[POVRŠINA U m²]]*Table210[[#This Row],[CIJENA/m2]]</f>
        <v>32214</v>
      </c>
      <c r="F20" s="25" t="s">
        <v>84</v>
      </c>
    </row>
    <row r="21" spans="1:6" x14ac:dyDescent="0.25">
      <c r="A21" s="16" t="s">
        <v>87</v>
      </c>
      <c r="B21" s="16">
        <v>15.34</v>
      </c>
      <c r="C21" s="26">
        <v>0.5</v>
      </c>
      <c r="D21" s="19">
        <v>2100</v>
      </c>
      <c r="E21" s="19">
        <f>Table210[[#This Row],[POVRŠINA U m²]]*Table210[[#This Row],[CIJENA/m2]]</f>
        <v>32214</v>
      </c>
      <c r="F21" s="25" t="s">
        <v>84</v>
      </c>
    </row>
    <row r="22" spans="1:6" x14ac:dyDescent="0.25">
      <c r="A22" s="16" t="s">
        <v>90</v>
      </c>
      <c r="B22" s="16">
        <v>15.34</v>
      </c>
      <c r="C22" s="26">
        <v>0.5</v>
      </c>
      <c r="D22" s="19">
        <v>2100</v>
      </c>
      <c r="E22" s="19">
        <f>Table210[[#This Row],[POVRŠINA U m²]]*Table210[[#This Row],[CIJENA/m2]]</f>
        <v>32214</v>
      </c>
      <c r="F22" s="25" t="s">
        <v>84</v>
      </c>
    </row>
    <row r="23" spans="1:6" x14ac:dyDescent="0.25">
      <c r="A23" s="16" t="s">
        <v>92</v>
      </c>
      <c r="B23" s="16">
        <v>15.34</v>
      </c>
      <c r="C23" s="26">
        <v>0.5</v>
      </c>
      <c r="D23" s="19">
        <v>2100</v>
      </c>
      <c r="E23" s="19">
        <f>Table210[[#This Row],[POVRŠINA U m²]]*Table210[[#This Row],[CIJENA/m2]]</f>
        <v>32214</v>
      </c>
      <c r="F23" s="25" t="s">
        <v>84</v>
      </c>
    </row>
    <row r="24" spans="1:6" x14ac:dyDescent="0.25">
      <c r="A24" s="16" t="s">
        <v>94</v>
      </c>
      <c r="B24" s="16">
        <v>15.34</v>
      </c>
      <c r="C24" s="26">
        <v>0.5</v>
      </c>
      <c r="D24" s="19">
        <v>2100</v>
      </c>
      <c r="E24" s="19">
        <f>Table210[[#This Row],[POVRŠINA U m²]]*Table210[[#This Row],[CIJENA/m2]]</f>
        <v>32214</v>
      </c>
      <c r="F24" s="25" t="s">
        <v>84</v>
      </c>
    </row>
    <row r="25" spans="1:6" x14ac:dyDescent="0.25">
      <c r="A25" s="16" t="s">
        <v>96</v>
      </c>
      <c r="B25" s="16">
        <v>15.34</v>
      </c>
      <c r="C25" s="26">
        <v>0.5</v>
      </c>
      <c r="D25" s="19">
        <v>2100</v>
      </c>
      <c r="E25" s="19">
        <f>Table210[[#This Row],[POVRŠINA U m²]]*Table210[[#This Row],[CIJENA/m2]]</f>
        <v>32214</v>
      </c>
      <c r="F25" s="25" t="s">
        <v>84</v>
      </c>
    </row>
    <row r="26" spans="1:6" x14ac:dyDescent="0.25">
      <c r="A26" s="16" t="s">
        <v>98</v>
      </c>
      <c r="B26" s="16">
        <v>14.04</v>
      </c>
      <c r="C26" s="26">
        <v>0.5</v>
      </c>
      <c r="D26" s="19">
        <v>2100</v>
      </c>
      <c r="E26" s="19">
        <f>Table210[[#This Row],[POVRŠINA U m²]]*Table210[[#This Row],[CIJENA/m2]]</f>
        <v>29484</v>
      </c>
      <c r="F26" s="25" t="s">
        <v>84</v>
      </c>
    </row>
    <row r="27" spans="1:6" x14ac:dyDescent="0.25">
      <c r="A27" s="16" t="s">
        <v>100</v>
      </c>
      <c r="B27" s="22">
        <v>11.6</v>
      </c>
      <c r="C27" s="26">
        <v>0.5</v>
      </c>
      <c r="D27" s="19">
        <v>2100</v>
      </c>
      <c r="E27" s="19">
        <f>Table210[[#This Row],[POVRŠINA U m²]]*Table210[[#This Row],[CIJENA/m2]]</f>
        <v>24360</v>
      </c>
      <c r="F27" s="25" t="s">
        <v>84</v>
      </c>
    </row>
    <row r="28" spans="1:6" x14ac:dyDescent="0.25">
      <c r="A28" s="16" t="s">
        <v>102</v>
      </c>
      <c r="B28" s="22">
        <v>11.6</v>
      </c>
      <c r="C28" s="26">
        <v>0.5</v>
      </c>
      <c r="D28" s="19">
        <v>2100</v>
      </c>
      <c r="E28" s="19">
        <f>Table210[[#This Row],[POVRŠINA U m²]]*Table210[[#This Row],[CIJENA/m2]]</f>
        <v>24360</v>
      </c>
      <c r="F28" s="25" t="s">
        <v>84</v>
      </c>
    </row>
    <row r="29" spans="1:6" x14ac:dyDescent="0.25">
      <c r="A29" s="16" t="s">
        <v>104</v>
      </c>
      <c r="B29" s="22">
        <v>11.6</v>
      </c>
      <c r="C29" s="26">
        <v>0.5</v>
      </c>
      <c r="D29" s="19">
        <v>2100</v>
      </c>
      <c r="E29" s="19">
        <f>Table210[[#This Row],[POVRŠINA U m²]]*Table210[[#This Row],[CIJENA/m2]]</f>
        <v>24360</v>
      </c>
      <c r="F29" s="25" t="s">
        <v>84</v>
      </c>
    </row>
    <row r="30" spans="1:6" x14ac:dyDescent="0.25">
      <c r="A30" s="16" t="s">
        <v>106</v>
      </c>
      <c r="B30" s="22">
        <v>11.6</v>
      </c>
      <c r="C30" s="26">
        <v>0.5</v>
      </c>
      <c r="D30" s="19">
        <v>2100</v>
      </c>
      <c r="E30" s="19">
        <f>Table210[[#This Row],[POVRŠINA U m²]]*Table210[[#This Row],[CIJENA/m2]]</f>
        <v>24360</v>
      </c>
      <c r="F30" s="25" t="s">
        <v>84</v>
      </c>
    </row>
    <row r="31" spans="1:6" x14ac:dyDescent="0.25">
      <c r="A31" s="16" t="s">
        <v>108</v>
      </c>
      <c r="B31" s="16">
        <v>14.04</v>
      </c>
      <c r="C31" s="26">
        <v>0.5</v>
      </c>
      <c r="D31" s="19">
        <v>2100</v>
      </c>
      <c r="E31" s="19">
        <f>Table210[[#This Row],[POVRŠINA U m²]]*Table210[[#This Row],[CIJENA/m2]]</f>
        <v>29484</v>
      </c>
      <c r="F31" s="25" t="s">
        <v>84</v>
      </c>
    </row>
    <row r="32" spans="1:6" x14ac:dyDescent="0.25">
      <c r="A32" s="16" t="s">
        <v>110</v>
      </c>
      <c r="B32" s="16">
        <v>15.34</v>
      </c>
      <c r="C32" s="26">
        <v>0.5</v>
      </c>
      <c r="D32" s="19">
        <v>2100</v>
      </c>
      <c r="E32" s="19">
        <f>Table210[[#This Row],[POVRŠINA U m²]]*Table210[[#This Row],[CIJENA/m2]]</f>
        <v>32214</v>
      </c>
      <c r="F32" s="25" t="s">
        <v>84</v>
      </c>
    </row>
    <row r="33" spans="1:6" x14ac:dyDescent="0.25">
      <c r="A33" s="16" t="s">
        <v>112</v>
      </c>
      <c r="B33" s="16">
        <v>15.34</v>
      </c>
      <c r="C33" s="26">
        <v>0.5</v>
      </c>
      <c r="D33" s="19">
        <v>2100</v>
      </c>
      <c r="E33" s="19">
        <f>Table210[[#This Row],[POVRŠINA U m²]]*Table210[[#This Row],[CIJENA/m2]]</f>
        <v>32214</v>
      </c>
      <c r="F33" s="25" t="s">
        <v>84</v>
      </c>
    </row>
    <row r="34" spans="1:6" x14ac:dyDescent="0.25">
      <c r="A34" s="16" t="s">
        <v>114</v>
      </c>
      <c r="B34" s="16">
        <v>15.34</v>
      </c>
      <c r="C34" s="26">
        <v>0.5</v>
      </c>
      <c r="D34" s="19">
        <v>2100</v>
      </c>
      <c r="E34" s="19">
        <f>Table210[[#This Row],[POVRŠINA U m²]]*Table210[[#This Row],[CIJENA/m2]]</f>
        <v>32214</v>
      </c>
      <c r="F34" s="25" t="s">
        <v>84</v>
      </c>
    </row>
    <row r="35" spans="1:6" x14ac:dyDescent="0.25">
      <c r="A35" s="16" t="s">
        <v>116</v>
      </c>
      <c r="B35" s="16">
        <v>15.34</v>
      </c>
      <c r="C35" s="26">
        <v>0.5</v>
      </c>
      <c r="D35" s="19">
        <v>2100</v>
      </c>
      <c r="E35" s="19">
        <f>Table210[[#This Row],[POVRŠINA U m²]]*Table210[[#This Row],[CIJENA/m2]]</f>
        <v>32214</v>
      </c>
      <c r="F35" s="25" t="s">
        <v>84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81DC-DFBB-164E-9B1D-976C3B80628D}">
  <dimension ref="A3:J40"/>
  <sheetViews>
    <sheetView workbookViewId="0">
      <selection activeCell="A3" sqref="A3:E28"/>
    </sheetView>
  </sheetViews>
  <sheetFormatPr defaultColWidth="11" defaultRowHeight="15.75" x14ac:dyDescent="0.25"/>
  <cols>
    <col min="2" max="2" width="12.625" customWidth="1"/>
    <col min="3" max="3" width="18.375" customWidth="1"/>
    <col min="4" max="4" width="20.5" customWidth="1"/>
    <col min="5" max="5" width="20.125" customWidth="1"/>
  </cols>
  <sheetData>
    <row r="3" spans="1:10" ht="31.5" x14ac:dyDescent="0.25">
      <c r="A3" s="16" t="s">
        <v>78</v>
      </c>
      <c r="B3" s="17" t="s">
        <v>79</v>
      </c>
      <c r="C3" s="16" t="s">
        <v>3</v>
      </c>
      <c r="D3" s="17" t="s">
        <v>4</v>
      </c>
      <c r="E3" s="39" t="s">
        <v>82</v>
      </c>
      <c r="F3" s="16"/>
      <c r="G3" s="17"/>
      <c r="H3" s="16"/>
      <c r="I3" s="16"/>
      <c r="J3" s="17"/>
    </row>
    <row r="4" spans="1:10" x14ac:dyDescent="0.25">
      <c r="A4" s="16" t="s">
        <v>158</v>
      </c>
      <c r="B4" s="22">
        <v>12.5</v>
      </c>
      <c r="C4" s="19">
        <v>1300</v>
      </c>
      <c r="D4" s="25">
        <f>Table814[[#This Row],[POVRŠINA U m²]]*Table814[[#This Row],[CIJENA/m2]]</f>
        <v>16250</v>
      </c>
      <c r="E4" s="20" t="s">
        <v>84</v>
      </c>
      <c r="F4" s="16"/>
      <c r="G4" s="22"/>
      <c r="H4" s="18"/>
      <c r="I4" s="19"/>
      <c r="J4" s="33"/>
    </row>
    <row r="5" spans="1:10" x14ac:dyDescent="0.25">
      <c r="A5" s="16" t="s">
        <v>160</v>
      </c>
      <c r="B5" s="22">
        <v>12.5</v>
      </c>
      <c r="C5" s="19">
        <v>1300</v>
      </c>
      <c r="D5" s="25">
        <f>Table814[[#This Row],[POVRŠINA U m²]]*Table814[[#This Row],[CIJENA/m2]]</f>
        <v>16250</v>
      </c>
      <c r="E5" s="20" t="s">
        <v>84</v>
      </c>
      <c r="F5" s="16"/>
      <c r="G5" s="22"/>
      <c r="H5" s="18"/>
      <c r="I5" s="19"/>
      <c r="J5" s="33"/>
    </row>
    <row r="6" spans="1:10" x14ac:dyDescent="0.25">
      <c r="A6" s="16" t="s">
        <v>162</v>
      </c>
      <c r="B6" s="22">
        <v>12.5</v>
      </c>
      <c r="C6" s="19">
        <v>1300</v>
      </c>
      <c r="D6" s="25">
        <f>Table814[[#This Row],[POVRŠINA U m²]]*Table814[[#This Row],[CIJENA/m2]]</f>
        <v>16250</v>
      </c>
      <c r="E6" s="20" t="s">
        <v>84</v>
      </c>
      <c r="F6" s="16"/>
      <c r="G6" s="22"/>
      <c r="H6" s="18"/>
      <c r="I6" s="19"/>
      <c r="J6" s="33"/>
    </row>
    <row r="7" spans="1:10" x14ac:dyDescent="0.25">
      <c r="A7" s="16" t="s">
        <v>164</v>
      </c>
      <c r="B7" s="22">
        <v>12.5</v>
      </c>
      <c r="C7" s="19">
        <v>1300</v>
      </c>
      <c r="D7" s="25">
        <f>Table814[[#This Row],[POVRŠINA U m²]]*Table814[[#This Row],[CIJENA/m2]]</f>
        <v>16250</v>
      </c>
      <c r="E7" s="20" t="s">
        <v>84</v>
      </c>
      <c r="F7" s="16"/>
      <c r="G7" s="22"/>
      <c r="H7" s="18"/>
      <c r="I7" s="19"/>
      <c r="J7" s="33"/>
    </row>
    <row r="8" spans="1:10" x14ac:dyDescent="0.25">
      <c r="A8" s="16" t="s">
        <v>166</v>
      </c>
      <c r="B8" s="22">
        <v>12.5</v>
      </c>
      <c r="C8" s="19">
        <v>1300</v>
      </c>
      <c r="D8" s="25">
        <f>Table814[[#This Row],[POVRŠINA U m²]]*Table814[[#This Row],[CIJENA/m2]]</f>
        <v>16250</v>
      </c>
      <c r="E8" s="20" t="s">
        <v>84</v>
      </c>
      <c r="F8" s="16"/>
      <c r="G8" s="22"/>
      <c r="H8" s="18"/>
      <c r="I8" s="19"/>
      <c r="J8" s="33"/>
    </row>
    <row r="9" spans="1:10" x14ac:dyDescent="0.25">
      <c r="A9" s="16" t="s">
        <v>168</v>
      </c>
      <c r="B9" s="22">
        <v>12.5</v>
      </c>
      <c r="C9" s="19">
        <v>1300</v>
      </c>
      <c r="D9" s="25">
        <f>Table814[[#This Row],[POVRŠINA U m²]]*Table814[[#This Row],[CIJENA/m2]]</f>
        <v>16250</v>
      </c>
      <c r="E9" s="20" t="s">
        <v>84</v>
      </c>
      <c r="F9" s="16"/>
      <c r="G9" s="22"/>
      <c r="H9" s="18"/>
      <c r="I9" s="19"/>
      <c r="J9" s="33"/>
    </row>
    <row r="10" spans="1:10" x14ac:dyDescent="0.25">
      <c r="A10" s="16" t="s">
        <v>170</v>
      </c>
      <c r="B10" s="22">
        <v>12.5</v>
      </c>
      <c r="C10" s="19">
        <v>1300</v>
      </c>
      <c r="D10" s="25">
        <f>Table814[[#This Row],[POVRŠINA U m²]]*Table814[[#This Row],[CIJENA/m2]]</f>
        <v>16250</v>
      </c>
      <c r="E10" s="20" t="s">
        <v>84</v>
      </c>
      <c r="F10" s="16"/>
      <c r="G10" s="22"/>
      <c r="H10" s="18"/>
      <c r="I10" s="19"/>
      <c r="J10" s="33"/>
    </row>
    <row r="11" spans="1:10" x14ac:dyDescent="0.25">
      <c r="A11" s="16" t="s">
        <v>172</v>
      </c>
      <c r="B11" s="22">
        <v>12.5</v>
      </c>
      <c r="C11" s="19">
        <v>1300</v>
      </c>
      <c r="D11" s="25">
        <f>Table814[[#This Row],[POVRŠINA U m²]]*Table814[[#This Row],[CIJENA/m2]]</f>
        <v>16250</v>
      </c>
      <c r="E11" s="21" t="s">
        <v>89</v>
      </c>
      <c r="F11" s="16"/>
      <c r="G11" s="22"/>
      <c r="H11" s="18"/>
      <c r="I11" s="19"/>
      <c r="J11" s="34"/>
    </row>
    <row r="12" spans="1:10" x14ac:dyDescent="0.25">
      <c r="A12" s="16" t="s">
        <v>174</v>
      </c>
      <c r="B12" s="22">
        <v>12.5</v>
      </c>
      <c r="C12" s="19">
        <v>1300</v>
      </c>
      <c r="D12" s="25">
        <f>Table814[[#This Row],[POVRŠINA U m²]]*Table814[[#This Row],[CIJENA/m2]]</f>
        <v>16250</v>
      </c>
      <c r="E12" s="21" t="s">
        <v>89</v>
      </c>
      <c r="F12" s="16"/>
      <c r="G12" s="22"/>
      <c r="H12" s="18"/>
      <c r="I12" s="19"/>
      <c r="J12" s="34"/>
    </row>
    <row r="13" spans="1:10" x14ac:dyDescent="0.25">
      <c r="A13" s="16" t="s">
        <v>176</v>
      </c>
      <c r="B13" s="22">
        <v>12.5</v>
      </c>
      <c r="C13" s="19">
        <v>1300</v>
      </c>
      <c r="D13" s="25">
        <f>Table814[[#This Row],[POVRŠINA U m²]]*Table814[[#This Row],[CIJENA/m2]]</f>
        <v>16250</v>
      </c>
      <c r="E13" s="21" t="s">
        <v>89</v>
      </c>
      <c r="F13" s="16"/>
      <c r="G13" s="22"/>
      <c r="H13" s="18"/>
      <c r="I13" s="19"/>
      <c r="J13" s="33"/>
    </row>
    <row r="14" spans="1:10" x14ac:dyDescent="0.25">
      <c r="A14" s="16" t="s">
        <v>178</v>
      </c>
      <c r="B14" s="22">
        <v>12.1</v>
      </c>
      <c r="C14" s="19">
        <v>1300</v>
      </c>
      <c r="D14" s="25">
        <f>Table814[[#This Row],[POVRŠINA U m²]]*Table814[[#This Row],[CIJENA/m2]]</f>
        <v>15730</v>
      </c>
      <c r="E14" s="21" t="s">
        <v>89</v>
      </c>
      <c r="F14" s="16"/>
      <c r="G14" s="22"/>
      <c r="H14" s="18"/>
      <c r="I14" s="19"/>
      <c r="J14" s="33"/>
    </row>
    <row r="15" spans="1:10" x14ac:dyDescent="0.25">
      <c r="A15" s="16" t="s">
        <v>180</v>
      </c>
      <c r="B15" s="22">
        <v>12.1</v>
      </c>
      <c r="C15" s="19">
        <v>1300</v>
      </c>
      <c r="D15" s="25">
        <f>Table814[[#This Row],[POVRŠINA U m²]]*Table814[[#This Row],[CIJENA/m2]]</f>
        <v>15730</v>
      </c>
      <c r="E15" s="20" t="s">
        <v>84</v>
      </c>
      <c r="F15" s="16"/>
      <c r="G15" s="22"/>
      <c r="H15" s="18"/>
      <c r="I15" s="19"/>
      <c r="J15" s="33"/>
    </row>
    <row r="16" spans="1:10" x14ac:dyDescent="0.25">
      <c r="A16" s="16" t="s">
        <v>182</v>
      </c>
      <c r="B16" s="22">
        <v>12.1</v>
      </c>
      <c r="C16" s="19">
        <v>1300</v>
      </c>
      <c r="D16" s="25">
        <f>Table814[[#This Row],[POVRŠINA U m²]]*Table814[[#This Row],[CIJENA/m2]]</f>
        <v>15730</v>
      </c>
      <c r="E16" s="20" t="s">
        <v>84</v>
      </c>
      <c r="F16" s="16"/>
      <c r="G16" s="16"/>
      <c r="H16" s="16"/>
      <c r="I16" s="16"/>
      <c r="J16" s="16"/>
    </row>
    <row r="17" spans="1:5" x14ac:dyDescent="0.25">
      <c r="A17" s="27" t="s">
        <v>159</v>
      </c>
      <c r="B17" s="28">
        <v>12.1</v>
      </c>
      <c r="C17" s="19">
        <v>1300</v>
      </c>
      <c r="D17" s="25">
        <f>Table814[[#This Row],[POVRŠINA U m²]]*Table814[[#This Row],[CIJENA/m2]]</f>
        <v>15730</v>
      </c>
      <c r="E17" s="29" t="s">
        <v>84</v>
      </c>
    </row>
    <row r="18" spans="1:5" x14ac:dyDescent="0.25">
      <c r="A18" s="30" t="s">
        <v>161</v>
      </c>
      <c r="B18" s="31">
        <v>12.1</v>
      </c>
      <c r="C18" s="19">
        <v>1300</v>
      </c>
      <c r="D18" s="25">
        <f>Table814[[#This Row],[POVRŠINA U m²]]*Table814[[#This Row],[CIJENA/m2]]</f>
        <v>15730</v>
      </c>
      <c r="E18" s="29" t="s">
        <v>84</v>
      </c>
    </row>
    <row r="19" spans="1:5" x14ac:dyDescent="0.25">
      <c r="A19" s="27" t="s">
        <v>163</v>
      </c>
      <c r="B19" s="28">
        <v>12.1</v>
      </c>
      <c r="C19" s="19">
        <v>1300</v>
      </c>
      <c r="D19" s="25">
        <f>Table814[[#This Row],[POVRŠINA U m²]]*Table814[[#This Row],[CIJENA/m2]]</f>
        <v>15730</v>
      </c>
      <c r="E19" s="29" t="s">
        <v>84</v>
      </c>
    </row>
    <row r="20" spans="1:5" x14ac:dyDescent="0.25">
      <c r="A20" s="30" t="s">
        <v>165</v>
      </c>
      <c r="B20" s="31">
        <v>12.1</v>
      </c>
      <c r="C20" s="19">
        <v>1300</v>
      </c>
      <c r="D20" s="25">
        <f>Table814[[#This Row],[POVRŠINA U m²]]*Table814[[#This Row],[CIJENA/m2]]</f>
        <v>15730</v>
      </c>
      <c r="E20" s="29" t="s">
        <v>84</v>
      </c>
    </row>
    <row r="21" spans="1:5" x14ac:dyDescent="0.25">
      <c r="A21" s="27" t="s">
        <v>167</v>
      </c>
      <c r="B21" s="28">
        <v>12.1</v>
      </c>
      <c r="C21" s="19">
        <v>1300</v>
      </c>
      <c r="D21" s="25">
        <f>Table814[[#This Row],[POVRŠINA U m²]]*Table814[[#This Row],[CIJENA/m2]]</f>
        <v>15730</v>
      </c>
      <c r="E21" s="29" t="s">
        <v>84</v>
      </c>
    </row>
    <row r="22" spans="1:5" x14ac:dyDescent="0.25">
      <c r="A22" s="30" t="s">
        <v>169</v>
      </c>
      <c r="B22" s="31">
        <v>12.1</v>
      </c>
      <c r="C22" s="19">
        <v>1300</v>
      </c>
      <c r="D22" s="25">
        <f>Table814[[#This Row],[POVRŠINA U m²]]*Table814[[#This Row],[CIJENA/m2]]</f>
        <v>15730</v>
      </c>
      <c r="E22" s="29" t="s">
        <v>84</v>
      </c>
    </row>
    <row r="23" spans="1:5" x14ac:dyDescent="0.25">
      <c r="A23" s="27" t="s">
        <v>171</v>
      </c>
      <c r="B23" s="28">
        <v>12.1</v>
      </c>
      <c r="C23" s="19">
        <v>1300</v>
      </c>
      <c r="D23" s="25">
        <f>Table814[[#This Row],[POVRŠINA U m²]]*Table814[[#This Row],[CIJENA/m2]]</f>
        <v>15730</v>
      </c>
      <c r="E23" s="29" t="s">
        <v>84</v>
      </c>
    </row>
    <row r="24" spans="1:5" x14ac:dyDescent="0.25">
      <c r="A24" s="30" t="s">
        <v>173</v>
      </c>
      <c r="B24" s="31">
        <v>13.5</v>
      </c>
      <c r="C24" s="19">
        <v>1300</v>
      </c>
      <c r="D24" s="25">
        <f>Table814[[#This Row],[POVRŠINA U m²]]*Table814[[#This Row],[CIJENA/m2]]</f>
        <v>17550</v>
      </c>
      <c r="E24" s="32" t="s">
        <v>89</v>
      </c>
    </row>
    <row r="25" spans="1:5" x14ac:dyDescent="0.25">
      <c r="A25" s="27" t="s">
        <v>175</v>
      </c>
      <c r="B25" s="28">
        <v>14.41</v>
      </c>
      <c r="C25" s="19">
        <v>1300</v>
      </c>
      <c r="D25" s="25">
        <f>Table814[[#This Row],[POVRŠINA U m²]]*Table814[[#This Row],[CIJENA/m2]]</f>
        <v>18733</v>
      </c>
      <c r="E25" s="32" t="s">
        <v>89</v>
      </c>
    </row>
    <row r="26" spans="1:5" x14ac:dyDescent="0.25">
      <c r="A26" s="30" t="s">
        <v>177</v>
      </c>
      <c r="B26" s="31">
        <v>12.1</v>
      </c>
      <c r="C26" s="19">
        <v>1300</v>
      </c>
      <c r="D26" s="25">
        <f>Table814[[#This Row],[POVRŠINA U m²]]*Table814[[#This Row],[CIJENA/m2]]</f>
        <v>15730</v>
      </c>
      <c r="E26" s="29" t="s">
        <v>84</v>
      </c>
    </row>
    <row r="27" spans="1:5" x14ac:dyDescent="0.25">
      <c r="A27" s="27" t="s">
        <v>179</v>
      </c>
      <c r="B27" s="28">
        <v>12.1</v>
      </c>
      <c r="C27" s="19">
        <v>1300</v>
      </c>
      <c r="D27" s="25">
        <f>Table814[[#This Row],[POVRŠINA U m²]]*Table814[[#This Row],[CIJENA/m2]]</f>
        <v>15730</v>
      </c>
      <c r="E27" s="29" t="s">
        <v>84</v>
      </c>
    </row>
    <row r="28" spans="1:5" x14ac:dyDescent="0.25">
      <c r="A28" s="30" t="s">
        <v>181</v>
      </c>
      <c r="B28" s="31">
        <v>12.1</v>
      </c>
      <c r="C28" s="19">
        <v>1300</v>
      </c>
      <c r="D28" s="25">
        <f>Table814[[#This Row],[POVRŠINA U m²]]*Table814[[#This Row],[CIJENA/m2]]</f>
        <v>15730</v>
      </c>
      <c r="E28" s="29" t="s">
        <v>84</v>
      </c>
    </row>
    <row r="29" spans="1:5" x14ac:dyDescent="0.25">
      <c r="A29" s="30"/>
      <c r="B29" s="31"/>
      <c r="C29" s="38"/>
    </row>
    <row r="30" spans="1:5" x14ac:dyDescent="0.25">
      <c r="A30" s="30"/>
      <c r="B30" s="31"/>
      <c r="C30" s="38"/>
    </row>
    <row r="31" spans="1:5" x14ac:dyDescent="0.25">
      <c r="A31" s="30"/>
      <c r="B31" s="31"/>
      <c r="C31" s="38"/>
    </row>
    <row r="32" spans="1:5" x14ac:dyDescent="0.25">
      <c r="A32" s="30"/>
      <c r="B32" s="31"/>
      <c r="C32" s="38"/>
    </row>
    <row r="33" spans="1:3" x14ac:dyDescent="0.25">
      <c r="A33" s="30"/>
      <c r="B33" s="31"/>
      <c r="C33" s="38"/>
    </row>
    <row r="34" spans="1:3" x14ac:dyDescent="0.25">
      <c r="A34" s="30"/>
      <c r="B34" s="31"/>
      <c r="C34" s="38"/>
    </row>
    <row r="35" spans="1:3" x14ac:dyDescent="0.25">
      <c r="A35" s="30"/>
      <c r="B35" s="31"/>
      <c r="C35" s="38"/>
    </row>
    <row r="36" spans="1:3" x14ac:dyDescent="0.25">
      <c r="A36" s="30"/>
      <c r="B36" s="31"/>
      <c r="C36" s="38"/>
    </row>
    <row r="37" spans="1:3" x14ac:dyDescent="0.25">
      <c r="A37" s="30"/>
      <c r="B37" s="31"/>
      <c r="C37" s="38"/>
    </row>
    <row r="38" spans="1:3" x14ac:dyDescent="0.25">
      <c r="A38" s="30"/>
      <c r="B38" s="31"/>
      <c r="C38" s="38"/>
    </row>
    <row r="39" spans="1:3" x14ac:dyDescent="0.25">
      <c r="A39" s="30"/>
      <c r="B39" s="31"/>
      <c r="C39" s="38"/>
    </row>
    <row r="40" spans="1:3" x14ac:dyDescent="0.25">
      <c r="A40" s="30"/>
      <c r="B40" s="31"/>
      <c r="C40" s="38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AB65-011E-1C47-B131-09EA9214CBE3}">
  <dimension ref="A3:E34"/>
  <sheetViews>
    <sheetView workbookViewId="0">
      <selection activeCell="A3" sqref="A3:E34"/>
    </sheetView>
  </sheetViews>
  <sheetFormatPr defaultColWidth="11" defaultRowHeight="15.75" x14ac:dyDescent="0.25"/>
  <cols>
    <col min="1" max="1" width="20" customWidth="1"/>
    <col min="2" max="2" width="13.625" customWidth="1"/>
    <col min="3" max="3" width="13.375" customWidth="1"/>
    <col min="4" max="4" width="17.375" customWidth="1"/>
    <col min="5" max="5" width="20.375" customWidth="1"/>
  </cols>
  <sheetData>
    <row r="3" spans="1:5" ht="31.5" x14ac:dyDescent="0.25">
      <c r="A3" s="16" t="s">
        <v>78</v>
      </c>
      <c r="B3" s="17" t="s">
        <v>79</v>
      </c>
      <c r="C3" s="16" t="s">
        <v>3</v>
      </c>
      <c r="D3" s="16" t="s">
        <v>183</v>
      </c>
      <c r="E3" s="17" t="s">
        <v>82</v>
      </c>
    </row>
    <row r="4" spans="1:5" x14ac:dyDescent="0.25">
      <c r="A4" s="16" t="s">
        <v>117</v>
      </c>
      <c r="B4" s="16">
        <v>5.0599999999999996</v>
      </c>
      <c r="C4" s="16">
        <v>2500</v>
      </c>
      <c r="D4" s="19">
        <f>Table411[[#This Row],[POVRŠINA U m²]]*Table411[[#This Row],[CIJENA/m2]]</f>
        <v>12649.999999999998</v>
      </c>
      <c r="E4" s="21" t="s">
        <v>89</v>
      </c>
    </row>
    <row r="5" spans="1:5" x14ac:dyDescent="0.25">
      <c r="A5" s="16" t="s">
        <v>119</v>
      </c>
      <c r="B5" s="16">
        <v>3.06</v>
      </c>
      <c r="C5" s="16">
        <v>2500</v>
      </c>
      <c r="D5" s="19">
        <f>Table411[[#This Row],[POVRŠINA U m²]]*Table411[[#This Row],[CIJENA/m2]]</f>
        <v>7650</v>
      </c>
      <c r="E5" s="20" t="s">
        <v>84</v>
      </c>
    </row>
    <row r="6" spans="1:5" x14ac:dyDescent="0.25">
      <c r="A6" s="16" t="s">
        <v>121</v>
      </c>
      <c r="B6" s="16">
        <v>3.11</v>
      </c>
      <c r="C6" s="16">
        <v>2500</v>
      </c>
      <c r="D6" s="19">
        <f>Table411[[#This Row],[POVRŠINA U m²]]*Table411[[#This Row],[CIJENA/m2]]</f>
        <v>7775</v>
      </c>
      <c r="E6" s="20" t="s">
        <v>84</v>
      </c>
    </row>
    <row r="7" spans="1:5" x14ac:dyDescent="0.25">
      <c r="A7" s="16" t="s">
        <v>123</v>
      </c>
      <c r="B7" s="16">
        <v>2.84</v>
      </c>
      <c r="C7" s="16">
        <v>2500</v>
      </c>
      <c r="D7" s="19">
        <f>Table411[[#This Row],[POVRŠINA U m²]]*Table411[[#This Row],[CIJENA/m2]]</f>
        <v>7100</v>
      </c>
      <c r="E7" s="20" t="s">
        <v>84</v>
      </c>
    </row>
    <row r="8" spans="1:5" x14ac:dyDescent="0.25">
      <c r="A8" s="16" t="s">
        <v>125</v>
      </c>
      <c r="B8" s="16">
        <v>2.84</v>
      </c>
      <c r="C8" s="16">
        <v>2500</v>
      </c>
      <c r="D8" s="19">
        <f>Table411[[#This Row],[POVRŠINA U m²]]*Table411[[#This Row],[CIJENA/m2]]</f>
        <v>7100</v>
      </c>
      <c r="E8" s="20" t="s">
        <v>84</v>
      </c>
    </row>
    <row r="9" spans="1:5" x14ac:dyDescent="0.25">
      <c r="A9" s="16" t="s">
        <v>127</v>
      </c>
      <c r="B9" s="16">
        <v>3.46</v>
      </c>
      <c r="C9" s="16">
        <v>2500</v>
      </c>
      <c r="D9" s="19">
        <f>Table411[[#This Row],[POVRŠINA U m²]]*Table411[[#This Row],[CIJENA/m2]]</f>
        <v>8650</v>
      </c>
      <c r="E9" s="20" t="s">
        <v>84</v>
      </c>
    </row>
    <row r="10" spans="1:5" x14ac:dyDescent="0.25">
      <c r="A10" s="16" t="s">
        <v>129</v>
      </c>
      <c r="B10" s="16">
        <v>4.25</v>
      </c>
      <c r="C10" s="16">
        <v>2500</v>
      </c>
      <c r="D10" s="19">
        <f>Table411[[#This Row],[POVRŠINA U m²]]*Table411[[#This Row],[CIJENA/m2]]</f>
        <v>10625</v>
      </c>
      <c r="E10" s="20" t="s">
        <v>84</v>
      </c>
    </row>
    <row r="11" spans="1:5" x14ac:dyDescent="0.25">
      <c r="A11" s="16" t="s">
        <v>131</v>
      </c>
      <c r="B11" s="16">
        <v>4.1900000000000004</v>
      </c>
      <c r="C11" s="16">
        <v>2500</v>
      </c>
      <c r="D11" s="19">
        <f>Table411[[#This Row],[POVRŠINA U m²]]*Table411[[#This Row],[CIJENA/m2]]</f>
        <v>10475.000000000002</v>
      </c>
      <c r="E11" s="20" t="s">
        <v>84</v>
      </c>
    </row>
    <row r="12" spans="1:5" x14ac:dyDescent="0.25">
      <c r="A12" s="16" t="s">
        <v>133</v>
      </c>
      <c r="B12" s="16">
        <v>3.43</v>
      </c>
      <c r="C12" s="16">
        <v>2500</v>
      </c>
      <c r="D12" s="19">
        <f>Table411[[#This Row],[POVRŠINA U m²]]*Table411[[#This Row],[CIJENA/m2]]</f>
        <v>8575</v>
      </c>
      <c r="E12" s="20" t="s">
        <v>84</v>
      </c>
    </row>
    <row r="13" spans="1:5" x14ac:dyDescent="0.25">
      <c r="A13" s="16" t="s">
        <v>135</v>
      </c>
      <c r="B13" s="16">
        <v>3.43</v>
      </c>
      <c r="C13" s="16">
        <v>2500</v>
      </c>
      <c r="D13" s="19">
        <f>Table411[[#This Row],[POVRŠINA U m²]]*Table411[[#This Row],[CIJENA/m2]]</f>
        <v>8575</v>
      </c>
      <c r="E13" s="20" t="s">
        <v>84</v>
      </c>
    </row>
    <row r="14" spans="1:5" x14ac:dyDescent="0.25">
      <c r="A14" s="16" t="s">
        <v>137</v>
      </c>
      <c r="B14" s="16">
        <v>3.43</v>
      </c>
      <c r="C14" s="16">
        <v>2500</v>
      </c>
      <c r="D14" s="19">
        <f>Table411[[#This Row],[POVRŠINA U m²]]*Table411[[#This Row],[CIJENA/m2]]</f>
        <v>8575</v>
      </c>
      <c r="E14" s="20" t="s">
        <v>84</v>
      </c>
    </row>
    <row r="15" spans="1:5" x14ac:dyDescent="0.25">
      <c r="A15" s="16" t="s">
        <v>139</v>
      </c>
      <c r="B15" s="16">
        <v>3.43</v>
      </c>
      <c r="C15" s="16">
        <v>2500</v>
      </c>
      <c r="D15" s="19">
        <f>Table411[[#This Row],[POVRŠINA U m²]]*Table411[[#This Row],[CIJENA/m2]]</f>
        <v>8575</v>
      </c>
      <c r="E15" s="20" t="s">
        <v>84</v>
      </c>
    </row>
    <row r="16" spans="1:5" x14ac:dyDescent="0.25">
      <c r="A16" s="16" t="s">
        <v>141</v>
      </c>
      <c r="B16" s="16">
        <v>3.78</v>
      </c>
      <c r="C16" s="16">
        <v>2500</v>
      </c>
      <c r="D16" s="19">
        <f>Table411[[#This Row],[POVRŠINA U m²]]*Table411[[#This Row],[CIJENA/m2]]</f>
        <v>9450</v>
      </c>
      <c r="E16" s="20" t="s">
        <v>84</v>
      </c>
    </row>
    <row r="17" spans="1:5" x14ac:dyDescent="0.25">
      <c r="A17" s="16" t="s">
        <v>143</v>
      </c>
      <c r="B17" s="16">
        <v>3.78</v>
      </c>
      <c r="C17" s="16">
        <v>2500</v>
      </c>
      <c r="D17" s="19">
        <f>Table411[[#This Row],[POVRŠINA U m²]]*Table411[[#This Row],[CIJENA/m2]]</f>
        <v>9450</v>
      </c>
      <c r="E17" s="20" t="s">
        <v>84</v>
      </c>
    </row>
    <row r="18" spans="1:5" x14ac:dyDescent="0.25">
      <c r="A18" s="16" t="s">
        <v>145</v>
      </c>
      <c r="B18" s="16">
        <v>3.78</v>
      </c>
      <c r="C18" s="16">
        <v>2500</v>
      </c>
      <c r="D18" s="19">
        <f>Table411[[#This Row],[POVRŠINA U m²]]*Table411[[#This Row],[CIJENA/m2]]</f>
        <v>9450</v>
      </c>
      <c r="E18" s="21" t="s">
        <v>89</v>
      </c>
    </row>
    <row r="19" spans="1:5" x14ac:dyDescent="0.25">
      <c r="A19" s="16" t="s">
        <v>118</v>
      </c>
      <c r="B19" s="16">
        <v>3.43</v>
      </c>
      <c r="C19" s="16">
        <v>2500</v>
      </c>
      <c r="D19" s="19">
        <f>Table411[[#This Row],[POVRŠINA U m²]]*Table411[[#This Row],[CIJENA/m2]]</f>
        <v>8575</v>
      </c>
      <c r="E19" s="20" t="s">
        <v>84</v>
      </c>
    </row>
    <row r="20" spans="1:5" x14ac:dyDescent="0.25">
      <c r="A20" s="16" t="s">
        <v>120</v>
      </c>
      <c r="B20" s="16">
        <v>3.51</v>
      </c>
      <c r="C20" s="16">
        <v>2500</v>
      </c>
      <c r="D20" s="19">
        <f>Table411[[#This Row],[POVRŠINA U m²]]*Table411[[#This Row],[CIJENA/m2]]</f>
        <v>8775</v>
      </c>
      <c r="E20" s="20" t="s">
        <v>84</v>
      </c>
    </row>
    <row r="21" spans="1:5" x14ac:dyDescent="0.25">
      <c r="A21" s="16" t="s">
        <v>122</v>
      </c>
      <c r="B21" s="16">
        <v>3.51</v>
      </c>
      <c r="C21" s="16">
        <v>2500</v>
      </c>
      <c r="D21" s="19">
        <f>Table411[[#This Row],[POVRŠINA U m²]]*Table411[[#This Row],[CIJENA/m2]]</f>
        <v>8775</v>
      </c>
      <c r="E21" s="20" t="s">
        <v>84</v>
      </c>
    </row>
    <row r="22" spans="1:5" x14ac:dyDescent="0.25">
      <c r="A22" s="16" t="s">
        <v>124</v>
      </c>
      <c r="B22" s="16">
        <v>3.56</v>
      </c>
      <c r="C22" s="16">
        <v>2500</v>
      </c>
      <c r="D22" s="19">
        <f>Table411[[#This Row],[POVRŠINA U m²]]*Table411[[#This Row],[CIJENA/m2]]</f>
        <v>8900</v>
      </c>
      <c r="E22" s="20" t="s">
        <v>84</v>
      </c>
    </row>
    <row r="23" spans="1:5" x14ac:dyDescent="0.25">
      <c r="A23" s="16" t="s">
        <v>126</v>
      </c>
      <c r="B23" s="16">
        <v>3.24</v>
      </c>
      <c r="C23" s="16">
        <v>2500</v>
      </c>
      <c r="D23" s="19">
        <f>Table411[[#This Row],[POVRŠINA U m²]]*Table411[[#This Row],[CIJENA/m2]]</f>
        <v>8100.0000000000009</v>
      </c>
      <c r="E23" s="20" t="s">
        <v>84</v>
      </c>
    </row>
    <row r="24" spans="1:5" x14ac:dyDescent="0.25">
      <c r="A24" s="16" t="s">
        <v>128</v>
      </c>
      <c r="B24" s="16">
        <v>3.19</v>
      </c>
      <c r="C24" s="16">
        <v>2500</v>
      </c>
      <c r="D24" s="19">
        <f>Table411[[#This Row],[POVRŠINA U m²]]*Table411[[#This Row],[CIJENA/m2]]</f>
        <v>7975</v>
      </c>
      <c r="E24" s="20" t="s">
        <v>84</v>
      </c>
    </row>
    <row r="25" spans="1:5" x14ac:dyDescent="0.25">
      <c r="A25" s="16" t="s">
        <v>130</v>
      </c>
      <c r="B25" s="16">
        <v>3.24</v>
      </c>
      <c r="C25" s="16">
        <v>2500</v>
      </c>
      <c r="D25" s="19">
        <f>Table411[[#This Row],[POVRŠINA U m²]]*Table411[[#This Row],[CIJENA/m2]]</f>
        <v>8100.0000000000009</v>
      </c>
      <c r="E25" s="20" t="s">
        <v>84</v>
      </c>
    </row>
    <row r="26" spans="1:5" x14ac:dyDescent="0.25">
      <c r="A26" s="16" t="s">
        <v>132</v>
      </c>
      <c r="B26" s="16">
        <v>3.24</v>
      </c>
      <c r="C26" s="16">
        <v>2500</v>
      </c>
      <c r="D26" s="19">
        <f>Table411[[#This Row],[POVRŠINA U m²]]*Table411[[#This Row],[CIJENA/m2]]</f>
        <v>8100.0000000000009</v>
      </c>
      <c r="E26" s="20" t="s">
        <v>84</v>
      </c>
    </row>
    <row r="27" spans="1:5" x14ac:dyDescent="0.25">
      <c r="A27" s="16" t="s">
        <v>134</v>
      </c>
      <c r="B27" s="16">
        <v>3.95</v>
      </c>
      <c r="C27" s="16">
        <v>2500</v>
      </c>
      <c r="D27" s="19">
        <f>Table411[[#This Row],[POVRŠINA U m²]]*Table411[[#This Row],[CIJENA/m2]]</f>
        <v>9875</v>
      </c>
      <c r="E27" s="20" t="s">
        <v>84</v>
      </c>
    </row>
    <row r="28" spans="1:5" x14ac:dyDescent="0.25">
      <c r="A28" s="16" t="s">
        <v>136</v>
      </c>
      <c r="B28" s="16">
        <v>3.95</v>
      </c>
      <c r="C28" s="16">
        <v>2500</v>
      </c>
      <c r="D28" s="19">
        <f>Table411[[#This Row],[POVRŠINA U m²]]*Table411[[#This Row],[CIJENA/m2]]</f>
        <v>9875</v>
      </c>
      <c r="E28" s="20" t="s">
        <v>84</v>
      </c>
    </row>
    <row r="29" spans="1:5" x14ac:dyDescent="0.25">
      <c r="A29" s="16" t="s">
        <v>138</v>
      </c>
      <c r="B29" s="16">
        <v>2.2799999999999998</v>
      </c>
      <c r="C29" s="16">
        <v>2500</v>
      </c>
      <c r="D29" s="19">
        <f>Table411[[#This Row],[POVRŠINA U m²]]*Table411[[#This Row],[CIJENA/m2]]</f>
        <v>5699.9999999999991</v>
      </c>
      <c r="E29" s="20" t="s">
        <v>84</v>
      </c>
    </row>
    <row r="30" spans="1:5" x14ac:dyDescent="0.25">
      <c r="A30" s="16" t="s">
        <v>140</v>
      </c>
      <c r="B30" s="16">
        <v>2.2400000000000002</v>
      </c>
      <c r="C30" s="16">
        <v>2500</v>
      </c>
      <c r="D30" s="19">
        <f>Table411[[#This Row],[POVRŠINA U m²]]*Table411[[#This Row],[CIJENA/m2]]</f>
        <v>5600.0000000000009</v>
      </c>
      <c r="E30" s="20" t="s">
        <v>84</v>
      </c>
    </row>
    <row r="31" spans="1:5" x14ac:dyDescent="0.25">
      <c r="A31" s="16" t="s">
        <v>142</v>
      </c>
      <c r="B31" s="16">
        <v>2.78</v>
      </c>
      <c r="C31" s="16">
        <v>2500</v>
      </c>
      <c r="D31" s="19">
        <f>Table411[[#This Row],[POVRŠINA U m²]]*Table411[[#This Row],[CIJENA/m2]]</f>
        <v>6949.9999999999991</v>
      </c>
      <c r="E31" s="21" t="s">
        <v>89</v>
      </c>
    </row>
    <row r="32" spans="1:5" x14ac:dyDescent="0.25">
      <c r="A32" s="16" t="s">
        <v>144</v>
      </c>
      <c r="B32" s="16">
        <v>2.08</v>
      </c>
      <c r="C32" s="16">
        <v>2500</v>
      </c>
      <c r="D32" s="19">
        <f>Table411[[#This Row],[POVRŠINA U m²]]*Table411[[#This Row],[CIJENA/m2]]</f>
        <v>5200</v>
      </c>
      <c r="E32" s="20" t="s">
        <v>84</v>
      </c>
    </row>
    <row r="33" spans="1:5" x14ac:dyDescent="0.25">
      <c r="A33" s="16" t="s">
        <v>146</v>
      </c>
      <c r="B33" s="16">
        <v>49.78</v>
      </c>
      <c r="C33" s="16" t="s">
        <v>184</v>
      </c>
      <c r="D33" s="19" t="s">
        <v>184</v>
      </c>
      <c r="E33" s="20" t="s">
        <v>84</v>
      </c>
    </row>
    <row r="34" spans="1:5" x14ac:dyDescent="0.25">
      <c r="A34" s="16" t="s">
        <v>147</v>
      </c>
      <c r="B34" s="16"/>
      <c r="C34" s="16"/>
      <c r="D34" s="19">
        <f>Table411[[#This Row],[POVRŠINA U m²]]*Table411[[#This Row],[CIJENA/m2]]</f>
        <v>0</v>
      </c>
      <c r="E34" s="20" t="s">
        <v>84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F253-2D09-4542-A08D-A096B3050BAA}">
  <sheetPr>
    <pageSetUpPr fitToPage="1"/>
  </sheetPr>
  <dimension ref="A1:L63"/>
  <sheetViews>
    <sheetView workbookViewId="0">
      <selection activeCell="H32" sqref="H32:L63"/>
    </sheetView>
  </sheetViews>
  <sheetFormatPr defaultRowHeight="15.75" x14ac:dyDescent="0.25"/>
  <cols>
    <col min="1" max="1" width="30.625" bestFit="1" customWidth="1"/>
    <col min="3" max="3" width="11.25" bestFit="1" customWidth="1"/>
    <col min="4" max="4" width="10.625" bestFit="1" customWidth="1"/>
    <col min="5" max="5" width="11.625" bestFit="1" customWidth="1"/>
    <col min="6" max="6" width="13.5" customWidth="1"/>
    <col min="8" max="8" width="21.625" bestFit="1" customWidth="1"/>
    <col min="10" max="10" width="10.625" bestFit="1" customWidth="1"/>
    <col min="11" max="11" width="12.375" bestFit="1" customWidth="1"/>
    <col min="12" max="12" width="10.375" bestFit="1" customWidth="1"/>
  </cols>
  <sheetData>
    <row r="1" spans="1:12" x14ac:dyDescent="0.25">
      <c r="A1" s="59" t="s">
        <v>191</v>
      </c>
      <c r="H1" s="59" t="s">
        <v>193</v>
      </c>
    </row>
    <row r="3" spans="1:12" ht="47.25" x14ac:dyDescent="0.25">
      <c r="A3" s="16" t="s">
        <v>78</v>
      </c>
      <c r="B3" s="17" t="s">
        <v>79</v>
      </c>
      <c r="C3" s="16" t="s">
        <v>80</v>
      </c>
      <c r="D3" s="16" t="s">
        <v>81</v>
      </c>
      <c r="E3" s="16" t="s">
        <v>4</v>
      </c>
      <c r="F3" s="17" t="s">
        <v>82</v>
      </c>
      <c r="H3" s="16" t="s">
        <v>78</v>
      </c>
      <c r="I3" s="17" t="s">
        <v>79</v>
      </c>
      <c r="J3" s="16" t="s">
        <v>3</v>
      </c>
      <c r="K3" s="17" t="s">
        <v>4</v>
      </c>
      <c r="L3" s="39" t="s">
        <v>82</v>
      </c>
    </row>
    <row r="4" spans="1:12" x14ac:dyDescent="0.25">
      <c r="A4" s="16" t="s">
        <v>148</v>
      </c>
      <c r="B4" s="16">
        <v>16.579999999999998</v>
      </c>
      <c r="C4" s="18">
        <v>0.6</v>
      </c>
      <c r="D4" s="23">
        <v>2800</v>
      </c>
      <c r="E4" s="24">
        <f>Table6123[[#This Row],[POVRŠINA U m²]]*Table6123[[#This Row],[CIJENA]]</f>
        <v>46423.999999999993</v>
      </c>
      <c r="F4" s="21" t="s">
        <v>89</v>
      </c>
      <c r="H4" s="16" t="s">
        <v>158</v>
      </c>
      <c r="I4" s="22">
        <v>12.5</v>
      </c>
      <c r="J4" s="19">
        <v>1300</v>
      </c>
      <c r="K4" s="25">
        <f>Table8142[[#This Row],[POVRŠINA U m²]]*Table8142[[#This Row],[CIJENA/m2]]</f>
        <v>16250</v>
      </c>
      <c r="L4" s="20" t="s">
        <v>84</v>
      </c>
    </row>
    <row r="5" spans="1:12" x14ac:dyDescent="0.25">
      <c r="A5" s="16" t="s">
        <v>149</v>
      </c>
      <c r="B5" s="16">
        <v>13.98</v>
      </c>
      <c r="C5" s="18">
        <v>0.6</v>
      </c>
      <c r="D5" s="23">
        <v>2800</v>
      </c>
      <c r="E5" s="24">
        <f>Table6123[[#This Row],[POVRŠINA U m²]]*Table6123[[#This Row],[CIJENA]]</f>
        <v>39144</v>
      </c>
      <c r="F5" s="20" t="s">
        <v>84</v>
      </c>
      <c r="H5" s="16" t="s">
        <v>160</v>
      </c>
      <c r="I5" s="22">
        <v>12.5</v>
      </c>
      <c r="J5" s="19">
        <v>1300</v>
      </c>
      <c r="K5" s="25">
        <f>Table8142[[#This Row],[POVRŠINA U m²]]*Table8142[[#This Row],[CIJENA/m2]]</f>
        <v>16250</v>
      </c>
      <c r="L5" s="20" t="s">
        <v>84</v>
      </c>
    </row>
    <row r="6" spans="1:12" x14ac:dyDescent="0.25">
      <c r="A6" s="16" t="s">
        <v>150</v>
      </c>
      <c r="B6" s="16">
        <v>13.98</v>
      </c>
      <c r="C6" s="18">
        <v>0.6</v>
      </c>
      <c r="D6" s="23">
        <v>2800</v>
      </c>
      <c r="E6" s="24">
        <f>Table6123[[#This Row],[POVRŠINA U m²]]*Table6123[[#This Row],[CIJENA]]</f>
        <v>39144</v>
      </c>
      <c r="F6" s="20" t="s">
        <v>84</v>
      </c>
      <c r="H6" s="16" t="s">
        <v>162</v>
      </c>
      <c r="I6" s="22">
        <v>12.5</v>
      </c>
      <c r="J6" s="19">
        <v>1300</v>
      </c>
      <c r="K6" s="25">
        <f>Table8142[[#This Row],[POVRŠINA U m²]]*Table8142[[#This Row],[CIJENA/m2]]</f>
        <v>16250</v>
      </c>
      <c r="L6" s="20" t="s">
        <v>84</v>
      </c>
    </row>
    <row r="7" spans="1:12" x14ac:dyDescent="0.25">
      <c r="A7" s="16" t="s">
        <v>151</v>
      </c>
      <c r="B7" s="16">
        <v>15.02</v>
      </c>
      <c r="C7" s="18">
        <v>0.6</v>
      </c>
      <c r="D7" s="23">
        <v>2800</v>
      </c>
      <c r="E7" s="24">
        <f>Table6123[[#This Row],[POVRŠINA U m²]]*Table6123[[#This Row],[CIJENA]]</f>
        <v>42056</v>
      </c>
      <c r="F7" s="20" t="s">
        <v>84</v>
      </c>
      <c r="H7" s="16" t="s">
        <v>164</v>
      </c>
      <c r="I7" s="22">
        <v>12.5</v>
      </c>
      <c r="J7" s="19">
        <v>1300</v>
      </c>
      <c r="K7" s="25">
        <f>Table8142[[#This Row],[POVRŠINA U m²]]*Table8142[[#This Row],[CIJENA/m2]]</f>
        <v>16250</v>
      </c>
      <c r="L7" s="20" t="s">
        <v>84</v>
      </c>
    </row>
    <row r="8" spans="1:12" x14ac:dyDescent="0.25">
      <c r="A8" s="16" t="s">
        <v>152</v>
      </c>
      <c r="B8" s="16">
        <v>14.56</v>
      </c>
      <c r="C8" s="18">
        <v>0.6</v>
      </c>
      <c r="D8" s="23">
        <v>2800</v>
      </c>
      <c r="E8" s="24">
        <f>Table6123[[#This Row],[POVRŠINA U m²]]*Table6123[[#This Row],[CIJENA]]</f>
        <v>40768</v>
      </c>
      <c r="F8" s="20" t="s">
        <v>84</v>
      </c>
      <c r="H8" s="16" t="s">
        <v>166</v>
      </c>
      <c r="I8" s="22">
        <v>12.5</v>
      </c>
      <c r="J8" s="19">
        <v>1300</v>
      </c>
      <c r="K8" s="25">
        <f>Table8142[[#This Row],[POVRŠINA U m²]]*Table8142[[#This Row],[CIJENA/m2]]</f>
        <v>16250</v>
      </c>
      <c r="L8" s="20" t="s">
        <v>84</v>
      </c>
    </row>
    <row r="9" spans="1:12" x14ac:dyDescent="0.25">
      <c r="A9" s="16" t="s">
        <v>153</v>
      </c>
      <c r="B9" s="16">
        <v>15.94</v>
      </c>
      <c r="C9" s="18">
        <v>0.6</v>
      </c>
      <c r="D9" s="23">
        <v>2800</v>
      </c>
      <c r="E9" s="24">
        <f>Table6123[[#This Row],[POVRŠINA U m²]]*Table6123[[#This Row],[CIJENA]]</f>
        <v>44632</v>
      </c>
      <c r="F9" s="20" t="s">
        <v>84</v>
      </c>
      <c r="H9" s="16" t="s">
        <v>168</v>
      </c>
      <c r="I9" s="22">
        <v>12.5</v>
      </c>
      <c r="J9" s="19">
        <v>1300</v>
      </c>
      <c r="K9" s="25">
        <f>Table8142[[#This Row],[POVRŠINA U m²]]*Table8142[[#This Row],[CIJENA/m2]]</f>
        <v>16250</v>
      </c>
      <c r="L9" s="20" t="s">
        <v>84</v>
      </c>
    </row>
    <row r="10" spans="1:12" x14ac:dyDescent="0.25">
      <c r="A10" s="16" t="s">
        <v>154</v>
      </c>
      <c r="B10" s="16">
        <v>13.44</v>
      </c>
      <c r="C10" s="18">
        <v>0.6</v>
      </c>
      <c r="D10" s="23">
        <v>2800</v>
      </c>
      <c r="E10" s="24">
        <f>Table6123[[#This Row],[POVRŠINA U m²]]*Table6123[[#This Row],[CIJENA]]</f>
        <v>37632</v>
      </c>
      <c r="F10" s="20" t="s">
        <v>84</v>
      </c>
      <c r="H10" s="16" t="s">
        <v>170</v>
      </c>
      <c r="I10" s="22">
        <v>12.5</v>
      </c>
      <c r="J10" s="19">
        <v>1300</v>
      </c>
      <c r="K10" s="25">
        <f>Table8142[[#This Row],[POVRŠINA U m²]]*Table8142[[#This Row],[CIJENA/m2]]</f>
        <v>16250</v>
      </c>
      <c r="L10" s="20" t="s">
        <v>84</v>
      </c>
    </row>
    <row r="11" spans="1:12" x14ac:dyDescent="0.25">
      <c r="A11" s="16" t="s">
        <v>155</v>
      </c>
      <c r="B11" s="16">
        <v>13.44</v>
      </c>
      <c r="C11" s="18">
        <v>0.6</v>
      </c>
      <c r="D11" s="23">
        <v>2800</v>
      </c>
      <c r="E11" s="24">
        <f>Table6123[[#This Row],[POVRŠINA U m²]]*Table6123[[#This Row],[CIJENA]]</f>
        <v>37632</v>
      </c>
      <c r="F11" s="20" t="s">
        <v>84</v>
      </c>
      <c r="H11" s="16" t="s">
        <v>172</v>
      </c>
      <c r="I11" s="22">
        <v>12.5</v>
      </c>
      <c r="J11" s="19">
        <v>1300</v>
      </c>
      <c r="K11" s="25">
        <f>Table8142[[#This Row],[POVRŠINA U m²]]*Table8142[[#This Row],[CIJENA/m2]]</f>
        <v>16250</v>
      </c>
      <c r="L11" s="21" t="s">
        <v>89</v>
      </c>
    </row>
    <row r="12" spans="1:12" x14ac:dyDescent="0.25">
      <c r="A12" s="16" t="s">
        <v>156</v>
      </c>
      <c r="B12" s="16">
        <v>14.44</v>
      </c>
      <c r="C12" s="18">
        <v>0.6</v>
      </c>
      <c r="D12" s="23">
        <v>2800</v>
      </c>
      <c r="E12" s="24">
        <f>Table6123[[#This Row],[POVRŠINA U m²]]*Table6123[[#This Row],[CIJENA]]</f>
        <v>40432</v>
      </c>
      <c r="F12" s="20" t="s">
        <v>84</v>
      </c>
      <c r="H12" s="16" t="s">
        <v>174</v>
      </c>
      <c r="I12" s="22">
        <v>12.5</v>
      </c>
      <c r="J12" s="19">
        <v>1300</v>
      </c>
      <c r="K12" s="25">
        <f>Table8142[[#This Row],[POVRŠINA U m²]]*Table8142[[#This Row],[CIJENA/m2]]</f>
        <v>16250</v>
      </c>
      <c r="L12" s="21" t="s">
        <v>89</v>
      </c>
    </row>
    <row r="13" spans="1:12" x14ac:dyDescent="0.25">
      <c r="A13" s="16" t="s">
        <v>157</v>
      </c>
      <c r="B13" s="22">
        <v>14</v>
      </c>
      <c r="C13" s="18">
        <v>0.6</v>
      </c>
      <c r="D13" s="23">
        <v>2800</v>
      </c>
      <c r="E13" s="24">
        <f>Table6123[[#This Row],[POVRŠINA U m²]]*Table6123[[#This Row],[CIJENA]]</f>
        <v>39200</v>
      </c>
      <c r="F13" s="20" t="s">
        <v>84</v>
      </c>
      <c r="H13" s="16" t="s">
        <v>176</v>
      </c>
      <c r="I13" s="22">
        <v>12.5</v>
      </c>
      <c r="J13" s="19">
        <v>1300</v>
      </c>
      <c r="K13" s="25">
        <f>Table8142[[#This Row],[POVRŠINA U m²]]*Table8142[[#This Row],[CIJENA/m2]]</f>
        <v>16250</v>
      </c>
      <c r="L13" s="21" t="s">
        <v>89</v>
      </c>
    </row>
    <row r="14" spans="1:12" x14ac:dyDescent="0.25">
      <c r="H14" s="16" t="s">
        <v>178</v>
      </c>
      <c r="I14" s="22">
        <v>12.1</v>
      </c>
      <c r="J14" s="19">
        <v>1300</v>
      </c>
      <c r="K14" s="25">
        <f>Table8142[[#This Row],[POVRŠINA U m²]]*Table8142[[#This Row],[CIJENA/m2]]</f>
        <v>15730</v>
      </c>
      <c r="L14" s="21" t="s">
        <v>89</v>
      </c>
    </row>
    <row r="15" spans="1:12" x14ac:dyDescent="0.25">
      <c r="A15" s="59" t="s">
        <v>192</v>
      </c>
      <c r="H15" s="16" t="s">
        <v>180</v>
      </c>
      <c r="I15" s="22">
        <v>12.1</v>
      </c>
      <c r="J15" s="19">
        <v>1300</v>
      </c>
      <c r="K15" s="25">
        <f>Table8142[[#This Row],[POVRŠINA U m²]]*Table8142[[#This Row],[CIJENA/m2]]</f>
        <v>15730</v>
      </c>
      <c r="L15" s="20" t="s">
        <v>84</v>
      </c>
    </row>
    <row r="16" spans="1:12" x14ac:dyDescent="0.25">
      <c r="H16" s="16" t="s">
        <v>182</v>
      </c>
      <c r="I16" s="22">
        <v>12.1</v>
      </c>
      <c r="J16" s="19">
        <v>1300</v>
      </c>
      <c r="K16" s="25">
        <f>Table8142[[#This Row],[POVRŠINA U m²]]*Table8142[[#This Row],[CIJENA/m2]]</f>
        <v>15730</v>
      </c>
      <c r="L16" s="20" t="s">
        <v>84</v>
      </c>
    </row>
    <row r="17" spans="1:12" ht="31.5" x14ac:dyDescent="0.25">
      <c r="A17" s="16" t="s">
        <v>78</v>
      </c>
      <c r="B17" s="17" t="s">
        <v>79</v>
      </c>
      <c r="C17" s="16" t="s">
        <v>80</v>
      </c>
      <c r="D17" s="16" t="s">
        <v>3</v>
      </c>
      <c r="E17" s="16" t="s">
        <v>4</v>
      </c>
      <c r="F17" s="17" t="s">
        <v>82</v>
      </c>
      <c r="H17" s="27" t="s">
        <v>159</v>
      </c>
      <c r="I17" s="28">
        <v>12.1</v>
      </c>
      <c r="J17" s="19">
        <v>1300</v>
      </c>
      <c r="K17" s="25">
        <f>Table8142[[#This Row],[POVRŠINA U m²]]*Table8142[[#This Row],[CIJENA/m2]]</f>
        <v>15730</v>
      </c>
      <c r="L17" s="29" t="s">
        <v>84</v>
      </c>
    </row>
    <row r="18" spans="1:12" x14ac:dyDescent="0.25">
      <c r="A18" s="16" t="s">
        <v>83</v>
      </c>
      <c r="B18" s="16">
        <v>27.02</v>
      </c>
      <c r="C18" s="18">
        <v>0.5</v>
      </c>
      <c r="D18" s="19">
        <v>2100</v>
      </c>
      <c r="E18" s="19">
        <f>Table2104[[#This Row],[POVRŠINA U m²]]*Table2104[[#This Row],[CIJENA/m2]]</f>
        <v>56742</v>
      </c>
      <c r="F18" s="20" t="s">
        <v>84</v>
      </c>
      <c r="H18" s="30" t="s">
        <v>161</v>
      </c>
      <c r="I18" s="31">
        <v>12.1</v>
      </c>
      <c r="J18" s="19">
        <v>1300</v>
      </c>
      <c r="K18" s="25">
        <f>Table8142[[#This Row],[POVRŠINA U m²]]*Table8142[[#This Row],[CIJENA/m2]]</f>
        <v>15730</v>
      </c>
      <c r="L18" s="29" t="s">
        <v>84</v>
      </c>
    </row>
    <row r="19" spans="1:12" x14ac:dyDescent="0.25">
      <c r="A19" s="16" t="s">
        <v>86</v>
      </c>
      <c r="B19" s="16">
        <v>14.58</v>
      </c>
      <c r="C19" s="18">
        <v>0.5</v>
      </c>
      <c r="D19" s="19">
        <v>2100</v>
      </c>
      <c r="E19" s="19">
        <f>Table2104[[#This Row],[POVRŠINA U m²]]*Table2104[[#This Row],[CIJENA/m2]]</f>
        <v>30618</v>
      </c>
      <c r="F19" s="20" t="s">
        <v>84</v>
      </c>
      <c r="H19" s="27" t="s">
        <v>163</v>
      </c>
      <c r="I19" s="28">
        <v>12.1</v>
      </c>
      <c r="J19" s="19">
        <v>1300</v>
      </c>
      <c r="K19" s="25">
        <f>Table8142[[#This Row],[POVRŠINA U m²]]*Table8142[[#This Row],[CIJENA/m2]]</f>
        <v>15730</v>
      </c>
      <c r="L19" s="29" t="s">
        <v>84</v>
      </c>
    </row>
    <row r="20" spans="1:12" x14ac:dyDescent="0.25">
      <c r="A20" s="16" t="s">
        <v>88</v>
      </c>
      <c r="B20" s="16">
        <v>12.04</v>
      </c>
      <c r="C20" s="18">
        <v>0.5</v>
      </c>
      <c r="D20" s="19">
        <v>2100</v>
      </c>
      <c r="E20" s="19">
        <f>Table2104[[#This Row],[POVRŠINA U m²]]*Table2104[[#This Row],[CIJENA/m2]]</f>
        <v>25284</v>
      </c>
      <c r="F20" s="21" t="s">
        <v>89</v>
      </c>
      <c r="H20" s="30" t="s">
        <v>165</v>
      </c>
      <c r="I20" s="31">
        <v>12.1</v>
      </c>
      <c r="J20" s="19">
        <v>1300</v>
      </c>
      <c r="K20" s="25">
        <f>Table8142[[#This Row],[POVRŠINA U m²]]*Table8142[[#This Row],[CIJENA/m2]]</f>
        <v>15730</v>
      </c>
      <c r="L20" s="29" t="s">
        <v>84</v>
      </c>
    </row>
    <row r="21" spans="1:12" x14ac:dyDescent="0.25">
      <c r="A21" s="16" t="s">
        <v>91</v>
      </c>
      <c r="B21" s="16">
        <v>12.04</v>
      </c>
      <c r="C21" s="18">
        <v>0.5</v>
      </c>
      <c r="D21" s="19">
        <v>2100</v>
      </c>
      <c r="E21" s="19">
        <f>Table2104[[#This Row],[POVRŠINA U m²]]*Table2104[[#This Row],[CIJENA/m2]]</f>
        <v>25284</v>
      </c>
      <c r="F21" s="20" t="s">
        <v>84</v>
      </c>
      <c r="H21" s="27" t="s">
        <v>167</v>
      </c>
      <c r="I21" s="28">
        <v>12.1</v>
      </c>
      <c r="J21" s="19">
        <v>1300</v>
      </c>
      <c r="K21" s="25">
        <f>Table8142[[#This Row],[POVRŠINA U m²]]*Table8142[[#This Row],[CIJENA/m2]]</f>
        <v>15730</v>
      </c>
      <c r="L21" s="29" t="s">
        <v>84</v>
      </c>
    </row>
    <row r="22" spans="1:12" x14ac:dyDescent="0.25">
      <c r="A22" s="16" t="s">
        <v>93</v>
      </c>
      <c r="B22" s="16">
        <v>12.04</v>
      </c>
      <c r="C22" s="18">
        <v>0.5</v>
      </c>
      <c r="D22" s="19">
        <v>2100</v>
      </c>
      <c r="E22" s="19">
        <f>Table2104[[#This Row],[POVRŠINA U m²]]*Table2104[[#This Row],[CIJENA/m2]]</f>
        <v>25284</v>
      </c>
      <c r="F22" s="20" t="s">
        <v>84</v>
      </c>
      <c r="H22" s="30" t="s">
        <v>169</v>
      </c>
      <c r="I22" s="31">
        <v>12.1</v>
      </c>
      <c r="J22" s="19">
        <v>1300</v>
      </c>
      <c r="K22" s="25">
        <f>Table8142[[#This Row],[POVRŠINA U m²]]*Table8142[[#This Row],[CIJENA/m2]]</f>
        <v>15730</v>
      </c>
      <c r="L22" s="29" t="s">
        <v>84</v>
      </c>
    </row>
    <row r="23" spans="1:12" x14ac:dyDescent="0.25">
      <c r="A23" s="16" t="s">
        <v>95</v>
      </c>
      <c r="B23" s="16">
        <v>12.04</v>
      </c>
      <c r="C23" s="18">
        <v>0.5</v>
      </c>
      <c r="D23" s="19">
        <v>2100</v>
      </c>
      <c r="E23" s="19">
        <f>Table2104[[#This Row],[POVRŠINA U m²]]*Table2104[[#This Row],[CIJENA/m2]]</f>
        <v>25284</v>
      </c>
      <c r="F23" s="20" t="s">
        <v>84</v>
      </c>
      <c r="H23" s="27" t="s">
        <v>171</v>
      </c>
      <c r="I23" s="28">
        <v>12.1</v>
      </c>
      <c r="J23" s="19">
        <v>1300</v>
      </c>
      <c r="K23" s="25">
        <f>Table8142[[#This Row],[POVRŠINA U m²]]*Table8142[[#This Row],[CIJENA/m2]]</f>
        <v>15730</v>
      </c>
      <c r="L23" s="29" t="s">
        <v>84</v>
      </c>
    </row>
    <row r="24" spans="1:12" x14ac:dyDescent="0.25">
      <c r="A24" s="16" t="s">
        <v>97</v>
      </c>
      <c r="B24" s="16">
        <v>14.58</v>
      </c>
      <c r="C24" s="18">
        <v>0.5</v>
      </c>
      <c r="D24" s="19">
        <v>2100</v>
      </c>
      <c r="E24" s="19">
        <f>Table2104[[#This Row],[POVRŠINA U m²]]*Table2104[[#This Row],[CIJENA/m2]]</f>
        <v>30618</v>
      </c>
      <c r="F24" s="20" t="s">
        <v>84</v>
      </c>
      <c r="H24" s="30" t="s">
        <v>173</v>
      </c>
      <c r="I24" s="31">
        <v>13.5</v>
      </c>
      <c r="J24" s="19">
        <v>1300</v>
      </c>
      <c r="K24" s="25">
        <f>Table8142[[#This Row],[POVRŠINA U m²]]*Table8142[[#This Row],[CIJENA/m2]]</f>
        <v>17550</v>
      </c>
      <c r="L24" s="32" t="s">
        <v>89</v>
      </c>
    </row>
    <row r="25" spans="1:12" x14ac:dyDescent="0.25">
      <c r="A25" s="16" t="s">
        <v>99</v>
      </c>
      <c r="B25" s="16">
        <v>27.02</v>
      </c>
      <c r="C25" s="18">
        <v>0.5</v>
      </c>
      <c r="D25" s="19">
        <v>2100</v>
      </c>
      <c r="E25" s="19">
        <f>Table2104[[#This Row],[POVRŠINA U m²]]*Table2104[[#This Row],[CIJENA/m2]]</f>
        <v>56742</v>
      </c>
      <c r="F25" s="20" t="s">
        <v>84</v>
      </c>
      <c r="H25" s="27" t="s">
        <v>175</v>
      </c>
      <c r="I25" s="28">
        <v>14.41</v>
      </c>
      <c r="J25" s="19">
        <v>1300</v>
      </c>
      <c r="K25" s="25">
        <f>Table8142[[#This Row],[POVRŠINA U m²]]*Table8142[[#This Row],[CIJENA/m2]]</f>
        <v>18733</v>
      </c>
      <c r="L25" s="32" t="s">
        <v>89</v>
      </c>
    </row>
    <row r="26" spans="1:12" x14ac:dyDescent="0.25">
      <c r="A26" s="16" t="s">
        <v>101</v>
      </c>
      <c r="B26" s="16">
        <v>15.9</v>
      </c>
      <c r="C26" s="18">
        <v>0.5</v>
      </c>
      <c r="D26" s="19">
        <v>2100</v>
      </c>
      <c r="E26" s="19">
        <f>Table2104[[#This Row],[POVRŠINA U m²]]*Table2104[[#This Row],[CIJENA/m2]]</f>
        <v>33390</v>
      </c>
      <c r="F26" s="20" t="s">
        <v>84</v>
      </c>
      <c r="H26" s="30" t="s">
        <v>177</v>
      </c>
      <c r="I26" s="31">
        <v>12.1</v>
      </c>
      <c r="J26" s="19">
        <v>1300</v>
      </c>
      <c r="K26" s="25">
        <f>Table8142[[#This Row],[POVRŠINA U m²]]*Table8142[[#This Row],[CIJENA/m2]]</f>
        <v>15730</v>
      </c>
      <c r="L26" s="29" t="s">
        <v>84</v>
      </c>
    </row>
    <row r="27" spans="1:12" x14ac:dyDescent="0.25">
      <c r="A27" s="16" t="s">
        <v>103</v>
      </c>
      <c r="B27" s="16">
        <v>15.93</v>
      </c>
      <c r="C27" s="18">
        <v>0.5</v>
      </c>
      <c r="D27" s="19">
        <v>2100</v>
      </c>
      <c r="E27" s="19">
        <f>Table2104[[#This Row],[POVRŠINA U m²]]*Table2104[[#This Row],[CIJENA/m2]]</f>
        <v>33453</v>
      </c>
      <c r="F27" s="20" t="s">
        <v>84</v>
      </c>
      <c r="H27" s="27" t="s">
        <v>179</v>
      </c>
      <c r="I27" s="28">
        <v>12.1</v>
      </c>
      <c r="J27" s="19">
        <v>1300</v>
      </c>
      <c r="K27" s="25">
        <f>Table8142[[#This Row],[POVRŠINA U m²]]*Table8142[[#This Row],[CIJENA/m2]]</f>
        <v>15730</v>
      </c>
      <c r="L27" s="29" t="s">
        <v>84</v>
      </c>
    </row>
    <row r="28" spans="1:12" x14ac:dyDescent="0.25">
      <c r="A28" s="16" t="s">
        <v>105</v>
      </c>
      <c r="B28" s="16">
        <v>14.58</v>
      </c>
      <c r="C28" s="18">
        <v>0.5</v>
      </c>
      <c r="D28" s="19">
        <v>2100</v>
      </c>
      <c r="E28" s="19">
        <f>Table2104[[#This Row],[POVRŠINA U m²]]*Table2104[[#This Row],[CIJENA/m2]]</f>
        <v>30618</v>
      </c>
      <c r="F28" s="20" t="s">
        <v>84</v>
      </c>
      <c r="H28" s="30" t="s">
        <v>181</v>
      </c>
      <c r="I28" s="31">
        <v>12.1</v>
      </c>
      <c r="J28" s="19">
        <v>1300</v>
      </c>
      <c r="K28" s="25">
        <f>Table8142[[#This Row],[POVRŠINA U m²]]*Table8142[[#This Row],[CIJENA/m2]]</f>
        <v>15730</v>
      </c>
      <c r="L28" s="29" t="s">
        <v>84</v>
      </c>
    </row>
    <row r="29" spans="1:12" x14ac:dyDescent="0.25">
      <c r="A29" s="16" t="s">
        <v>107</v>
      </c>
      <c r="B29" s="16">
        <v>14.58</v>
      </c>
      <c r="C29" s="18">
        <v>0.5</v>
      </c>
      <c r="D29" s="19">
        <v>2100</v>
      </c>
      <c r="E29" s="19">
        <f>Table2104[[#This Row],[POVRŠINA U m²]]*Table2104[[#This Row],[CIJENA/m2]]</f>
        <v>30618</v>
      </c>
      <c r="F29" s="20" t="s">
        <v>84</v>
      </c>
    </row>
    <row r="30" spans="1:12" x14ac:dyDescent="0.25">
      <c r="A30" s="16" t="s">
        <v>109</v>
      </c>
      <c r="B30" s="16">
        <v>17.28</v>
      </c>
      <c r="C30" s="18">
        <v>0.5</v>
      </c>
      <c r="D30" s="19">
        <v>2100</v>
      </c>
      <c r="E30" s="19">
        <f>Table2104[[#This Row],[POVRŠINA U m²]]*Table2104[[#This Row],[CIJENA/m2]]</f>
        <v>36288</v>
      </c>
      <c r="F30" s="21" t="s">
        <v>89</v>
      </c>
      <c r="H30" s="59" t="s">
        <v>194</v>
      </c>
    </row>
    <row r="31" spans="1:12" x14ac:dyDescent="0.25">
      <c r="A31" s="16" t="s">
        <v>111</v>
      </c>
      <c r="B31" s="16">
        <v>16.64</v>
      </c>
      <c r="C31" s="18">
        <v>0.5</v>
      </c>
      <c r="D31" s="19">
        <v>2100</v>
      </c>
      <c r="E31" s="19">
        <f>Table2104[[#This Row],[POVRŠINA U m²]]*Table2104[[#This Row],[CIJENA/m2]]</f>
        <v>34944</v>
      </c>
      <c r="F31" s="20" t="s">
        <v>84</v>
      </c>
    </row>
    <row r="32" spans="1:12" ht="47.25" x14ac:dyDescent="0.25">
      <c r="A32" s="16" t="s">
        <v>113</v>
      </c>
      <c r="B32" s="16">
        <v>14.04</v>
      </c>
      <c r="C32" s="18">
        <v>0.5</v>
      </c>
      <c r="D32" s="19">
        <v>2100</v>
      </c>
      <c r="E32" s="19">
        <f>Table2104[[#This Row],[POVRŠINA U m²]]*Table2104[[#This Row],[CIJENA/m2]]</f>
        <v>29484</v>
      </c>
      <c r="F32" s="20" t="s">
        <v>84</v>
      </c>
      <c r="H32" s="16" t="s">
        <v>78</v>
      </c>
      <c r="I32" s="17" t="s">
        <v>79</v>
      </c>
      <c r="J32" s="16" t="s">
        <v>3</v>
      </c>
      <c r="K32" s="16" t="s">
        <v>183</v>
      </c>
      <c r="L32" s="17" t="s">
        <v>82</v>
      </c>
    </row>
    <row r="33" spans="1:12" x14ac:dyDescent="0.25">
      <c r="A33" s="16" t="s">
        <v>115</v>
      </c>
      <c r="B33" s="16">
        <v>14.04</v>
      </c>
      <c r="C33" s="18">
        <v>0.5</v>
      </c>
      <c r="D33" s="19">
        <v>2100</v>
      </c>
      <c r="E33" s="19">
        <f>Table2104[[#This Row],[POVRŠINA U m²]]*Table2104[[#This Row],[CIJENA/m2]]</f>
        <v>29484</v>
      </c>
      <c r="F33" s="20" t="s">
        <v>84</v>
      </c>
      <c r="H33" s="16" t="s">
        <v>117</v>
      </c>
      <c r="I33" s="16">
        <v>5.0599999999999996</v>
      </c>
      <c r="J33" s="16">
        <v>2500</v>
      </c>
      <c r="K33" s="19">
        <f>Table4119[[#This Row],[POVRŠINA U m²]]*Table4119[[#This Row],[CIJENA/m2]]</f>
        <v>12649.999999999998</v>
      </c>
      <c r="L33" s="21" t="s">
        <v>89</v>
      </c>
    </row>
    <row r="34" spans="1:12" x14ac:dyDescent="0.25">
      <c r="A34" s="16" t="s">
        <v>85</v>
      </c>
      <c r="B34" s="16">
        <v>15.34</v>
      </c>
      <c r="C34" s="26">
        <v>0.5</v>
      </c>
      <c r="D34" s="19">
        <v>2100</v>
      </c>
      <c r="E34" s="19">
        <f>Table2104[[#This Row],[POVRŠINA U m²]]*Table2104[[#This Row],[CIJENA/m2]]</f>
        <v>32214</v>
      </c>
      <c r="F34" s="25" t="s">
        <v>84</v>
      </c>
      <c r="H34" s="16" t="s">
        <v>119</v>
      </c>
      <c r="I34" s="16">
        <v>3.06</v>
      </c>
      <c r="J34" s="16">
        <v>2500</v>
      </c>
      <c r="K34" s="19">
        <f>Table4119[[#This Row],[POVRŠINA U m²]]*Table4119[[#This Row],[CIJENA/m2]]</f>
        <v>7650</v>
      </c>
      <c r="L34" s="20" t="s">
        <v>84</v>
      </c>
    </row>
    <row r="35" spans="1:12" x14ac:dyDescent="0.25">
      <c r="A35" s="16" t="s">
        <v>87</v>
      </c>
      <c r="B35" s="16">
        <v>15.34</v>
      </c>
      <c r="C35" s="26">
        <v>0.5</v>
      </c>
      <c r="D35" s="19">
        <v>2100</v>
      </c>
      <c r="E35" s="19">
        <f>Table2104[[#This Row],[POVRŠINA U m²]]*Table2104[[#This Row],[CIJENA/m2]]</f>
        <v>32214</v>
      </c>
      <c r="F35" s="25" t="s">
        <v>84</v>
      </c>
      <c r="H35" s="16" t="s">
        <v>121</v>
      </c>
      <c r="I35" s="16">
        <v>3.11</v>
      </c>
      <c r="J35" s="16">
        <v>2500</v>
      </c>
      <c r="K35" s="19">
        <f>Table4119[[#This Row],[POVRŠINA U m²]]*Table4119[[#This Row],[CIJENA/m2]]</f>
        <v>7775</v>
      </c>
      <c r="L35" s="20" t="s">
        <v>84</v>
      </c>
    </row>
    <row r="36" spans="1:12" x14ac:dyDescent="0.25">
      <c r="A36" s="16" t="s">
        <v>90</v>
      </c>
      <c r="B36" s="16">
        <v>15.34</v>
      </c>
      <c r="C36" s="26">
        <v>0.5</v>
      </c>
      <c r="D36" s="19">
        <v>2100</v>
      </c>
      <c r="E36" s="19">
        <f>Table2104[[#This Row],[POVRŠINA U m²]]*Table2104[[#This Row],[CIJENA/m2]]</f>
        <v>32214</v>
      </c>
      <c r="F36" s="25" t="s">
        <v>84</v>
      </c>
      <c r="H36" s="16" t="s">
        <v>123</v>
      </c>
      <c r="I36" s="16">
        <v>2.84</v>
      </c>
      <c r="J36" s="16">
        <v>2500</v>
      </c>
      <c r="K36" s="19">
        <f>Table4119[[#This Row],[POVRŠINA U m²]]*Table4119[[#This Row],[CIJENA/m2]]</f>
        <v>7100</v>
      </c>
      <c r="L36" s="20" t="s">
        <v>84</v>
      </c>
    </row>
    <row r="37" spans="1:12" x14ac:dyDescent="0.25">
      <c r="A37" s="16" t="s">
        <v>92</v>
      </c>
      <c r="B37" s="16">
        <v>15.34</v>
      </c>
      <c r="C37" s="26">
        <v>0.5</v>
      </c>
      <c r="D37" s="19">
        <v>2100</v>
      </c>
      <c r="E37" s="19">
        <f>Table2104[[#This Row],[POVRŠINA U m²]]*Table2104[[#This Row],[CIJENA/m2]]</f>
        <v>32214</v>
      </c>
      <c r="F37" s="25" t="s">
        <v>84</v>
      </c>
      <c r="H37" s="16" t="s">
        <v>125</v>
      </c>
      <c r="I37" s="16">
        <v>2.84</v>
      </c>
      <c r="J37" s="16">
        <v>2500</v>
      </c>
      <c r="K37" s="19">
        <f>Table4119[[#This Row],[POVRŠINA U m²]]*Table4119[[#This Row],[CIJENA/m2]]</f>
        <v>7100</v>
      </c>
      <c r="L37" s="20" t="s">
        <v>84</v>
      </c>
    </row>
    <row r="38" spans="1:12" x14ac:dyDescent="0.25">
      <c r="A38" s="16" t="s">
        <v>94</v>
      </c>
      <c r="B38" s="16">
        <v>15.34</v>
      </c>
      <c r="C38" s="26">
        <v>0.5</v>
      </c>
      <c r="D38" s="19">
        <v>2100</v>
      </c>
      <c r="E38" s="19">
        <f>Table2104[[#This Row],[POVRŠINA U m²]]*Table2104[[#This Row],[CIJENA/m2]]</f>
        <v>32214</v>
      </c>
      <c r="F38" s="25" t="s">
        <v>84</v>
      </c>
      <c r="H38" s="16" t="s">
        <v>127</v>
      </c>
      <c r="I38" s="16">
        <v>3.46</v>
      </c>
      <c r="J38" s="16">
        <v>2500</v>
      </c>
      <c r="K38" s="19">
        <f>Table4119[[#This Row],[POVRŠINA U m²]]*Table4119[[#This Row],[CIJENA/m2]]</f>
        <v>8650</v>
      </c>
      <c r="L38" s="20" t="s">
        <v>84</v>
      </c>
    </row>
    <row r="39" spans="1:12" x14ac:dyDescent="0.25">
      <c r="A39" s="16" t="s">
        <v>96</v>
      </c>
      <c r="B39" s="16">
        <v>15.34</v>
      </c>
      <c r="C39" s="26">
        <v>0.5</v>
      </c>
      <c r="D39" s="19">
        <v>2100</v>
      </c>
      <c r="E39" s="19">
        <f>Table2104[[#This Row],[POVRŠINA U m²]]*Table2104[[#This Row],[CIJENA/m2]]</f>
        <v>32214</v>
      </c>
      <c r="F39" s="25" t="s">
        <v>84</v>
      </c>
      <c r="H39" s="16" t="s">
        <v>129</v>
      </c>
      <c r="I39" s="16">
        <v>4.25</v>
      </c>
      <c r="J39" s="16">
        <v>2500</v>
      </c>
      <c r="K39" s="19">
        <f>Table4119[[#This Row],[POVRŠINA U m²]]*Table4119[[#This Row],[CIJENA/m2]]</f>
        <v>10625</v>
      </c>
      <c r="L39" s="20" t="s">
        <v>84</v>
      </c>
    </row>
    <row r="40" spans="1:12" x14ac:dyDescent="0.25">
      <c r="A40" s="16" t="s">
        <v>98</v>
      </c>
      <c r="B40" s="16">
        <v>14.04</v>
      </c>
      <c r="C40" s="26">
        <v>0.5</v>
      </c>
      <c r="D40" s="19">
        <v>2100</v>
      </c>
      <c r="E40" s="19">
        <f>Table2104[[#This Row],[POVRŠINA U m²]]*Table2104[[#This Row],[CIJENA/m2]]</f>
        <v>29484</v>
      </c>
      <c r="F40" s="25" t="s">
        <v>84</v>
      </c>
      <c r="H40" s="16" t="s">
        <v>131</v>
      </c>
      <c r="I40" s="16">
        <v>4.1900000000000004</v>
      </c>
      <c r="J40" s="16">
        <v>2500</v>
      </c>
      <c r="K40" s="19">
        <f>Table4119[[#This Row],[POVRŠINA U m²]]*Table4119[[#This Row],[CIJENA/m2]]</f>
        <v>10475.000000000002</v>
      </c>
      <c r="L40" s="20" t="s">
        <v>84</v>
      </c>
    </row>
    <row r="41" spans="1:12" x14ac:dyDescent="0.25">
      <c r="A41" s="16" t="s">
        <v>100</v>
      </c>
      <c r="B41" s="22">
        <v>11.6</v>
      </c>
      <c r="C41" s="26">
        <v>0.5</v>
      </c>
      <c r="D41" s="19">
        <v>2100</v>
      </c>
      <c r="E41" s="19">
        <f>Table2104[[#This Row],[POVRŠINA U m²]]*Table2104[[#This Row],[CIJENA/m2]]</f>
        <v>24360</v>
      </c>
      <c r="F41" s="25" t="s">
        <v>84</v>
      </c>
      <c r="H41" s="16" t="s">
        <v>133</v>
      </c>
      <c r="I41" s="16">
        <v>3.43</v>
      </c>
      <c r="J41" s="16">
        <v>2500</v>
      </c>
      <c r="K41" s="19">
        <f>Table4119[[#This Row],[POVRŠINA U m²]]*Table4119[[#This Row],[CIJENA/m2]]</f>
        <v>8575</v>
      </c>
      <c r="L41" s="20" t="s">
        <v>84</v>
      </c>
    </row>
    <row r="42" spans="1:12" x14ac:dyDescent="0.25">
      <c r="A42" s="16" t="s">
        <v>102</v>
      </c>
      <c r="B42" s="22">
        <v>11.6</v>
      </c>
      <c r="C42" s="26">
        <v>0.5</v>
      </c>
      <c r="D42" s="19">
        <v>2100</v>
      </c>
      <c r="E42" s="19">
        <f>Table2104[[#This Row],[POVRŠINA U m²]]*Table2104[[#This Row],[CIJENA/m2]]</f>
        <v>24360</v>
      </c>
      <c r="F42" s="25" t="s">
        <v>84</v>
      </c>
      <c r="H42" s="16" t="s">
        <v>135</v>
      </c>
      <c r="I42" s="16">
        <v>3.43</v>
      </c>
      <c r="J42" s="16">
        <v>2500</v>
      </c>
      <c r="K42" s="19">
        <f>Table4119[[#This Row],[POVRŠINA U m²]]*Table4119[[#This Row],[CIJENA/m2]]</f>
        <v>8575</v>
      </c>
      <c r="L42" s="20" t="s">
        <v>84</v>
      </c>
    </row>
    <row r="43" spans="1:12" x14ac:dyDescent="0.25">
      <c r="A43" s="16" t="s">
        <v>104</v>
      </c>
      <c r="B43" s="22">
        <v>11.6</v>
      </c>
      <c r="C43" s="26">
        <v>0.5</v>
      </c>
      <c r="D43" s="19">
        <v>2100</v>
      </c>
      <c r="E43" s="19">
        <f>Table2104[[#This Row],[POVRŠINA U m²]]*Table2104[[#This Row],[CIJENA/m2]]</f>
        <v>24360</v>
      </c>
      <c r="F43" s="25" t="s">
        <v>84</v>
      </c>
      <c r="H43" s="16" t="s">
        <v>137</v>
      </c>
      <c r="I43" s="16">
        <v>3.43</v>
      </c>
      <c r="J43" s="16">
        <v>2500</v>
      </c>
      <c r="K43" s="19">
        <f>Table4119[[#This Row],[POVRŠINA U m²]]*Table4119[[#This Row],[CIJENA/m2]]</f>
        <v>8575</v>
      </c>
      <c r="L43" s="20" t="s">
        <v>84</v>
      </c>
    </row>
    <row r="44" spans="1:12" x14ac:dyDescent="0.25">
      <c r="A44" s="16" t="s">
        <v>106</v>
      </c>
      <c r="B44" s="22">
        <v>11.6</v>
      </c>
      <c r="C44" s="26">
        <v>0.5</v>
      </c>
      <c r="D44" s="19">
        <v>2100</v>
      </c>
      <c r="E44" s="19">
        <f>Table2104[[#This Row],[POVRŠINA U m²]]*Table2104[[#This Row],[CIJENA/m2]]</f>
        <v>24360</v>
      </c>
      <c r="F44" s="25" t="s">
        <v>84</v>
      </c>
      <c r="H44" s="16" t="s">
        <v>139</v>
      </c>
      <c r="I44" s="16">
        <v>3.43</v>
      </c>
      <c r="J44" s="16">
        <v>2500</v>
      </c>
      <c r="K44" s="19">
        <f>Table4119[[#This Row],[POVRŠINA U m²]]*Table4119[[#This Row],[CIJENA/m2]]</f>
        <v>8575</v>
      </c>
      <c r="L44" s="20" t="s">
        <v>84</v>
      </c>
    </row>
    <row r="45" spans="1:12" x14ac:dyDescent="0.25">
      <c r="A45" s="16" t="s">
        <v>108</v>
      </c>
      <c r="B45" s="16">
        <v>14.04</v>
      </c>
      <c r="C45" s="26">
        <v>0.5</v>
      </c>
      <c r="D45" s="19">
        <v>2100</v>
      </c>
      <c r="E45" s="19">
        <f>Table2104[[#This Row],[POVRŠINA U m²]]*Table2104[[#This Row],[CIJENA/m2]]</f>
        <v>29484</v>
      </c>
      <c r="F45" s="25" t="s">
        <v>84</v>
      </c>
      <c r="H45" s="16" t="s">
        <v>141</v>
      </c>
      <c r="I45" s="16">
        <v>3.78</v>
      </c>
      <c r="J45" s="16">
        <v>2500</v>
      </c>
      <c r="K45" s="19">
        <f>Table4119[[#This Row],[POVRŠINA U m²]]*Table4119[[#This Row],[CIJENA/m2]]</f>
        <v>9450</v>
      </c>
      <c r="L45" s="20" t="s">
        <v>84</v>
      </c>
    </row>
    <row r="46" spans="1:12" x14ac:dyDescent="0.25">
      <c r="A46" s="16" t="s">
        <v>110</v>
      </c>
      <c r="B46" s="16">
        <v>15.34</v>
      </c>
      <c r="C46" s="26">
        <v>0.5</v>
      </c>
      <c r="D46" s="19">
        <v>2100</v>
      </c>
      <c r="E46" s="19">
        <f>Table2104[[#This Row],[POVRŠINA U m²]]*Table2104[[#This Row],[CIJENA/m2]]</f>
        <v>32214</v>
      </c>
      <c r="F46" s="25" t="s">
        <v>84</v>
      </c>
      <c r="H46" s="16" t="s">
        <v>143</v>
      </c>
      <c r="I46" s="16">
        <v>3.78</v>
      </c>
      <c r="J46" s="16">
        <v>2500</v>
      </c>
      <c r="K46" s="19">
        <f>Table4119[[#This Row],[POVRŠINA U m²]]*Table4119[[#This Row],[CIJENA/m2]]</f>
        <v>9450</v>
      </c>
      <c r="L46" s="20" t="s">
        <v>84</v>
      </c>
    </row>
    <row r="47" spans="1:12" x14ac:dyDescent="0.25">
      <c r="A47" s="16" t="s">
        <v>112</v>
      </c>
      <c r="B47" s="16">
        <v>15.34</v>
      </c>
      <c r="C47" s="26">
        <v>0.5</v>
      </c>
      <c r="D47" s="19">
        <v>2100</v>
      </c>
      <c r="E47" s="19">
        <f>Table2104[[#This Row],[POVRŠINA U m²]]*Table2104[[#This Row],[CIJENA/m2]]</f>
        <v>32214</v>
      </c>
      <c r="F47" s="25" t="s">
        <v>84</v>
      </c>
      <c r="H47" s="16" t="s">
        <v>145</v>
      </c>
      <c r="I47" s="16">
        <v>3.78</v>
      </c>
      <c r="J47" s="16">
        <v>2500</v>
      </c>
      <c r="K47" s="19">
        <f>Table4119[[#This Row],[POVRŠINA U m²]]*Table4119[[#This Row],[CIJENA/m2]]</f>
        <v>9450</v>
      </c>
      <c r="L47" s="21" t="s">
        <v>89</v>
      </c>
    </row>
    <row r="48" spans="1:12" x14ac:dyDescent="0.25">
      <c r="A48" s="16" t="s">
        <v>114</v>
      </c>
      <c r="B48" s="16">
        <v>15.34</v>
      </c>
      <c r="C48" s="26">
        <v>0.5</v>
      </c>
      <c r="D48" s="19">
        <v>2100</v>
      </c>
      <c r="E48" s="19">
        <f>Table2104[[#This Row],[POVRŠINA U m²]]*Table2104[[#This Row],[CIJENA/m2]]</f>
        <v>32214</v>
      </c>
      <c r="F48" s="25" t="s">
        <v>84</v>
      </c>
      <c r="H48" s="16" t="s">
        <v>118</v>
      </c>
      <c r="I48" s="16">
        <v>3.43</v>
      </c>
      <c r="J48" s="16">
        <v>2500</v>
      </c>
      <c r="K48" s="19">
        <f>Table4119[[#This Row],[POVRŠINA U m²]]*Table4119[[#This Row],[CIJENA/m2]]</f>
        <v>8575</v>
      </c>
      <c r="L48" s="20" t="s">
        <v>84</v>
      </c>
    </row>
    <row r="49" spans="1:12" x14ac:dyDescent="0.25">
      <c r="A49" s="16" t="s">
        <v>116</v>
      </c>
      <c r="B49" s="16">
        <v>15.34</v>
      </c>
      <c r="C49" s="26">
        <v>0.5</v>
      </c>
      <c r="D49" s="19">
        <v>2100</v>
      </c>
      <c r="E49" s="19">
        <f>Table2104[[#This Row],[POVRŠINA U m²]]*Table2104[[#This Row],[CIJENA/m2]]</f>
        <v>32214</v>
      </c>
      <c r="F49" s="25" t="s">
        <v>84</v>
      </c>
      <c r="H49" s="16" t="s">
        <v>120</v>
      </c>
      <c r="I49" s="16">
        <v>3.51</v>
      </c>
      <c r="J49" s="16">
        <v>2500</v>
      </c>
      <c r="K49" s="19">
        <f>Table4119[[#This Row],[POVRŠINA U m²]]*Table4119[[#This Row],[CIJENA/m2]]</f>
        <v>8775</v>
      </c>
      <c r="L49" s="20" t="s">
        <v>84</v>
      </c>
    </row>
    <row r="50" spans="1:12" x14ac:dyDescent="0.25">
      <c r="H50" s="16" t="s">
        <v>122</v>
      </c>
      <c r="I50" s="16">
        <v>3.51</v>
      </c>
      <c r="J50" s="16">
        <v>2500</v>
      </c>
      <c r="K50" s="19">
        <f>Table4119[[#This Row],[POVRŠINA U m²]]*Table4119[[#This Row],[CIJENA/m2]]</f>
        <v>8775</v>
      </c>
      <c r="L50" s="20" t="s">
        <v>84</v>
      </c>
    </row>
    <row r="51" spans="1:12" x14ac:dyDescent="0.25">
      <c r="H51" s="16" t="s">
        <v>124</v>
      </c>
      <c r="I51" s="16">
        <v>3.56</v>
      </c>
      <c r="J51" s="16">
        <v>2500</v>
      </c>
      <c r="K51" s="19">
        <f>Table4119[[#This Row],[POVRŠINA U m²]]*Table4119[[#This Row],[CIJENA/m2]]</f>
        <v>8900</v>
      </c>
      <c r="L51" s="20" t="s">
        <v>84</v>
      </c>
    </row>
    <row r="52" spans="1:12" x14ac:dyDescent="0.25">
      <c r="H52" s="16" t="s">
        <v>126</v>
      </c>
      <c r="I52" s="16">
        <v>3.24</v>
      </c>
      <c r="J52" s="16">
        <v>2500</v>
      </c>
      <c r="K52" s="19">
        <f>Table4119[[#This Row],[POVRŠINA U m²]]*Table4119[[#This Row],[CIJENA/m2]]</f>
        <v>8100.0000000000009</v>
      </c>
      <c r="L52" s="20" t="s">
        <v>84</v>
      </c>
    </row>
    <row r="53" spans="1:12" x14ac:dyDescent="0.25">
      <c r="H53" s="16" t="s">
        <v>128</v>
      </c>
      <c r="I53" s="16">
        <v>3.19</v>
      </c>
      <c r="J53" s="16">
        <v>2500</v>
      </c>
      <c r="K53" s="19">
        <f>Table4119[[#This Row],[POVRŠINA U m²]]*Table4119[[#This Row],[CIJENA/m2]]</f>
        <v>7975</v>
      </c>
      <c r="L53" s="20" t="s">
        <v>84</v>
      </c>
    </row>
    <row r="54" spans="1:12" x14ac:dyDescent="0.25">
      <c r="H54" s="16" t="s">
        <v>130</v>
      </c>
      <c r="I54" s="16">
        <v>3.24</v>
      </c>
      <c r="J54" s="16">
        <v>2500</v>
      </c>
      <c r="K54" s="19">
        <f>Table4119[[#This Row],[POVRŠINA U m²]]*Table4119[[#This Row],[CIJENA/m2]]</f>
        <v>8100.0000000000009</v>
      </c>
      <c r="L54" s="20" t="s">
        <v>84</v>
      </c>
    </row>
    <row r="55" spans="1:12" x14ac:dyDescent="0.25">
      <c r="H55" s="16" t="s">
        <v>132</v>
      </c>
      <c r="I55" s="16">
        <v>3.24</v>
      </c>
      <c r="J55" s="16">
        <v>2500</v>
      </c>
      <c r="K55" s="19">
        <f>Table4119[[#This Row],[POVRŠINA U m²]]*Table4119[[#This Row],[CIJENA/m2]]</f>
        <v>8100.0000000000009</v>
      </c>
      <c r="L55" s="20" t="s">
        <v>84</v>
      </c>
    </row>
    <row r="56" spans="1:12" x14ac:dyDescent="0.25">
      <c r="H56" s="16" t="s">
        <v>134</v>
      </c>
      <c r="I56" s="16">
        <v>3.95</v>
      </c>
      <c r="J56" s="16">
        <v>2500</v>
      </c>
      <c r="K56" s="19">
        <f>Table4119[[#This Row],[POVRŠINA U m²]]*Table4119[[#This Row],[CIJENA/m2]]</f>
        <v>9875</v>
      </c>
      <c r="L56" s="20" t="s">
        <v>84</v>
      </c>
    </row>
    <row r="57" spans="1:12" x14ac:dyDescent="0.25">
      <c r="H57" s="16" t="s">
        <v>136</v>
      </c>
      <c r="I57" s="16">
        <v>3.95</v>
      </c>
      <c r="J57" s="16">
        <v>2500</v>
      </c>
      <c r="K57" s="19">
        <f>Table4119[[#This Row],[POVRŠINA U m²]]*Table4119[[#This Row],[CIJENA/m2]]</f>
        <v>9875</v>
      </c>
      <c r="L57" s="20" t="s">
        <v>84</v>
      </c>
    </row>
    <row r="58" spans="1:12" x14ac:dyDescent="0.25">
      <c r="H58" s="16" t="s">
        <v>138</v>
      </c>
      <c r="I58" s="16">
        <v>2.2799999999999998</v>
      </c>
      <c r="J58" s="16">
        <v>2500</v>
      </c>
      <c r="K58" s="19">
        <f>Table4119[[#This Row],[POVRŠINA U m²]]*Table4119[[#This Row],[CIJENA/m2]]</f>
        <v>5699.9999999999991</v>
      </c>
      <c r="L58" s="20" t="s">
        <v>84</v>
      </c>
    </row>
    <row r="59" spans="1:12" x14ac:dyDescent="0.25">
      <c r="H59" s="16" t="s">
        <v>140</v>
      </c>
      <c r="I59" s="16">
        <v>2.2400000000000002</v>
      </c>
      <c r="J59" s="16">
        <v>2500</v>
      </c>
      <c r="K59" s="19">
        <f>Table4119[[#This Row],[POVRŠINA U m²]]*Table4119[[#This Row],[CIJENA/m2]]</f>
        <v>5600.0000000000009</v>
      </c>
      <c r="L59" s="20" t="s">
        <v>84</v>
      </c>
    </row>
    <row r="60" spans="1:12" x14ac:dyDescent="0.25">
      <c r="H60" s="16" t="s">
        <v>142</v>
      </c>
      <c r="I60" s="16">
        <v>2.78</v>
      </c>
      <c r="J60" s="16">
        <v>2500</v>
      </c>
      <c r="K60" s="19">
        <f>Table4119[[#This Row],[POVRŠINA U m²]]*Table4119[[#This Row],[CIJENA/m2]]</f>
        <v>6949.9999999999991</v>
      </c>
      <c r="L60" s="21" t="s">
        <v>89</v>
      </c>
    </row>
    <row r="61" spans="1:12" x14ac:dyDescent="0.25">
      <c r="H61" s="16" t="s">
        <v>144</v>
      </c>
      <c r="I61" s="16">
        <v>2.08</v>
      </c>
      <c r="J61" s="16">
        <v>2500</v>
      </c>
      <c r="K61" s="19">
        <f>Table4119[[#This Row],[POVRŠINA U m²]]*Table4119[[#This Row],[CIJENA/m2]]</f>
        <v>5200</v>
      </c>
      <c r="L61" s="20" t="s">
        <v>84</v>
      </c>
    </row>
    <row r="62" spans="1:12" x14ac:dyDescent="0.25">
      <c r="H62" s="16" t="s">
        <v>146</v>
      </c>
      <c r="I62" s="16">
        <v>49.78</v>
      </c>
      <c r="J62" s="16" t="s">
        <v>184</v>
      </c>
      <c r="K62" s="19" t="s">
        <v>184</v>
      </c>
      <c r="L62" s="20" t="s">
        <v>84</v>
      </c>
    </row>
    <row r="63" spans="1:12" x14ac:dyDescent="0.25">
      <c r="H63" s="16" t="s">
        <v>147</v>
      </c>
      <c r="I63" s="16"/>
      <c r="J63" s="16"/>
      <c r="K63" s="19">
        <f>Table4119[[#This Row],[POVRŠINA U m²]]*Table4119[[#This Row],[CIJENA/m2]]</f>
        <v>0</v>
      </c>
      <c r="L63" s="20" t="s">
        <v>84</v>
      </c>
    </row>
  </sheetData>
  <pageMargins left="0" right="0" top="0" bottom="0" header="0" footer="0"/>
  <pageSetup paperSize="9" scale="58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STANOVI</vt:lpstr>
      <vt:lpstr>GM</vt:lpstr>
      <vt:lpstr>GPM</vt:lpstr>
      <vt:lpstr>VPM</vt:lpstr>
      <vt:lpstr>SPREMIŠTA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 Arlović</dc:creator>
  <cp:lastModifiedBy>Dorijan Galic</cp:lastModifiedBy>
  <cp:lastPrinted>2026-03-10T18:12:28Z</cp:lastPrinted>
  <dcterms:created xsi:type="dcterms:W3CDTF">2025-09-29T21:48:47Z</dcterms:created>
  <dcterms:modified xsi:type="dcterms:W3CDTF">2026-05-05T10:52:33Z</dcterms:modified>
</cp:coreProperties>
</file>